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ONDREXSERVER\OneDrive - chondrex.com2\Chondrex\Protocols\"/>
    </mc:Choice>
  </mc:AlternateContent>
  <xr:revisionPtr revIDLastSave="0" documentId="8_{935F8ABD-EAE8-41F1-ACD3-9C70052E51BF}" xr6:coauthVersionLast="45" xr6:coauthVersionMax="45" xr10:uidLastSave="{00000000-0000-0000-0000-000000000000}"/>
  <bookViews>
    <workbookView xWindow="-120" yWindow="-120" windowWidth="21840" windowHeight="13140"/>
  </bookViews>
  <sheets>
    <sheet name="Protein Turbidi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7" i="1" l="1"/>
  <c r="K57" i="1"/>
  <c r="M57" i="1" s="1"/>
  <c r="N57" i="1" s="1"/>
  <c r="J57" i="1"/>
  <c r="I57" i="1"/>
  <c r="H57" i="1"/>
  <c r="F57" i="1"/>
  <c r="L56" i="1"/>
  <c r="K56" i="1"/>
  <c r="M56" i="1" s="1"/>
  <c r="N56" i="1" s="1"/>
  <c r="J56" i="1"/>
  <c r="I56" i="1"/>
  <c r="H56" i="1"/>
  <c r="F56" i="1"/>
  <c r="L55" i="1"/>
  <c r="K55" i="1"/>
  <c r="M55" i="1"/>
  <c r="N55" i="1" s="1"/>
  <c r="J55" i="1"/>
  <c r="I55" i="1"/>
  <c r="H55" i="1"/>
  <c r="F55" i="1"/>
  <c r="L54" i="1"/>
  <c r="K54" i="1"/>
  <c r="M54" i="1"/>
  <c r="N54" i="1" s="1"/>
  <c r="J54" i="1"/>
  <c r="I54" i="1"/>
  <c r="H54" i="1"/>
  <c r="F54" i="1"/>
  <c r="L53" i="1"/>
  <c r="K53" i="1"/>
  <c r="M53" i="1"/>
  <c r="N53" i="1" s="1"/>
  <c r="J53" i="1"/>
  <c r="I53" i="1"/>
  <c r="H53" i="1"/>
  <c r="F53" i="1"/>
  <c r="L52" i="1"/>
  <c r="K52" i="1"/>
  <c r="M52" i="1"/>
  <c r="N52" i="1" s="1"/>
  <c r="J52" i="1"/>
  <c r="I52" i="1"/>
  <c r="H52" i="1"/>
  <c r="F52" i="1"/>
  <c r="L51" i="1"/>
  <c r="K51" i="1"/>
  <c r="M51" i="1"/>
  <c r="N51" i="1" s="1"/>
  <c r="J51" i="1"/>
  <c r="I51" i="1"/>
  <c r="H51" i="1"/>
  <c r="F51" i="1"/>
  <c r="L50" i="1"/>
  <c r="K50" i="1"/>
  <c r="M50" i="1"/>
  <c r="N50" i="1" s="1"/>
  <c r="J50" i="1"/>
  <c r="I50" i="1"/>
  <c r="H50" i="1"/>
  <c r="F50" i="1"/>
  <c r="L49" i="1"/>
  <c r="K49" i="1"/>
  <c r="M49" i="1"/>
  <c r="N49" i="1" s="1"/>
  <c r="J49" i="1"/>
  <c r="I49" i="1"/>
  <c r="H49" i="1"/>
  <c r="F49" i="1"/>
  <c r="L48" i="1"/>
  <c r="K48" i="1"/>
  <c r="M48" i="1"/>
  <c r="N48" i="1" s="1"/>
  <c r="J48" i="1"/>
  <c r="I48" i="1"/>
  <c r="H48" i="1"/>
  <c r="F48" i="1"/>
  <c r="L47" i="1"/>
  <c r="K47" i="1"/>
  <c r="M47" i="1"/>
  <c r="N47" i="1" s="1"/>
  <c r="J47" i="1"/>
  <c r="I47" i="1"/>
  <c r="H47" i="1"/>
  <c r="F47" i="1"/>
  <c r="L46" i="1"/>
  <c r="K46" i="1"/>
  <c r="M46" i="1"/>
  <c r="N46" i="1" s="1"/>
  <c r="J46" i="1"/>
  <c r="I46" i="1"/>
  <c r="H46" i="1"/>
  <c r="F46" i="1"/>
  <c r="L45" i="1"/>
  <c r="K45" i="1"/>
  <c r="M45" i="1"/>
  <c r="N45" i="1" s="1"/>
  <c r="J45" i="1"/>
  <c r="I45" i="1"/>
  <c r="H45" i="1"/>
  <c r="F45" i="1"/>
  <c r="L44" i="1"/>
  <c r="K44" i="1"/>
  <c r="M44" i="1"/>
  <c r="N44" i="1" s="1"/>
  <c r="J44" i="1"/>
  <c r="I44" i="1"/>
  <c r="H44" i="1"/>
  <c r="F44" i="1"/>
  <c r="L43" i="1"/>
  <c r="K43" i="1"/>
  <c r="M43" i="1"/>
  <c r="N43" i="1" s="1"/>
  <c r="J43" i="1"/>
  <c r="I43" i="1"/>
  <c r="H43" i="1"/>
  <c r="F43" i="1"/>
  <c r="L42" i="1"/>
  <c r="M42" i="1" s="1"/>
  <c r="N42" i="1" s="1"/>
  <c r="K42" i="1"/>
  <c r="J42" i="1"/>
  <c r="I42" i="1"/>
  <c r="H42" i="1"/>
  <c r="F42" i="1"/>
  <c r="L41" i="1"/>
  <c r="K41" i="1"/>
  <c r="J41" i="1"/>
  <c r="I41" i="1"/>
  <c r="L33" i="1"/>
  <c r="K33" i="1"/>
  <c r="M33" i="1" s="1"/>
  <c r="N33" i="1" s="1"/>
  <c r="J33" i="1"/>
  <c r="I33" i="1"/>
  <c r="H33" i="1"/>
  <c r="L32" i="1"/>
  <c r="M32" i="1"/>
  <c r="N32" i="1" s="1"/>
  <c r="K32" i="1"/>
  <c r="J32" i="1"/>
  <c r="I32" i="1"/>
  <c r="H32" i="1"/>
  <c r="L31" i="1"/>
  <c r="K31" i="1"/>
  <c r="M31" i="1"/>
  <c r="N31" i="1" s="1"/>
  <c r="J31" i="1"/>
  <c r="I31" i="1"/>
  <c r="H31" i="1"/>
  <c r="L30" i="1"/>
  <c r="K30" i="1"/>
  <c r="J30" i="1"/>
  <c r="M30" i="1"/>
  <c r="N30" i="1" s="1"/>
  <c r="I30" i="1"/>
  <c r="H30" i="1"/>
  <c r="L29" i="1"/>
  <c r="K29" i="1"/>
  <c r="J29" i="1"/>
  <c r="M29" i="1" s="1"/>
  <c r="N29" i="1" s="1"/>
  <c r="I29" i="1"/>
  <c r="H29" i="1"/>
  <c r="L28" i="1"/>
  <c r="K28" i="1"/>
  <c r="J28" i="1"/>
  <c r="I28" i="1"/>
  <c r="M28" i="1" s="1"/>
  <c r="N28" i="1" s="1"/>
  <c r="H28" i="1"/>
  <c r="L27" i="1"/>
  <c r="K27" i="1"/>
  <c r="J27" i="1"/>
  <c r="M27" i="1" s="1"/>
  <c r="N27" i="1" s="1"/>
  <c r="I27" i="1"/>
  <c r="H27" i="1"/>
  <c r="L26" i="1"/>
  <c r="K26" i="1"/>
  <c r="M26" i="1" s="1"/>
  <c r="N26" i="1" s="1"/>
  <c r="J26" i="1"/>
  <c r="I26" i="1"/>
  <c r="H26" i="1"/>
  <c r="L25" i="1"/>
  <c r="K25" i="1"/>
  <c r="J25" i="1"/>
  <c r="I25" i="1"/>
</calcChain>
</file>

<file path=xl/sharedStrings.xml><?xml version="1.0" encoding="utf-8"?>
<sst xmlns="http://schemas.openxmlformats.org/spreadsheetml/2006/main" count="70" uniqueCount="41">
  <si>
    <t>Turbidity Assay for Rat Urinary Protein</t>
  </si>
  <si>
    <t>Test Sample (1-8)</t>
  </si>
  <si>
    <t>Test Sample (9-16)</t>
  </si>
  <si>
    <t>B1</t>
  </si>
  <si>
    <t>B2</t>
  </si>
  <si>
    <t>S1</t>
  </si>
  <si>
    <t>S2</t>
  </si>
  <si>
    <t>T1</t>
  </si>
  <si>
    <t>T2</t>
  </si>
  <si>
    <t>B1-B2 - Blank Wells, S1-S2 - Standard Wells, T1-T2 - Test Sample Wells</t>
  </si>
  <si>
    <t>Add 0.1N HCl to blank wells in yellow and 3% sulfosalicylic acid to standard and test wells in pink.</t>
  </si>
  <si>
    <t>Standard Curve</t>
  </si>
  <si>
    <r>
      <t>Obtain "</t>
    </r>
    <r>
      <rPr>
        <sz val="12"/>
        <color indexed="11"/>
        <rFont val="Arial"/>
        <family val="2"/>
      </rPr>
      <t>a</t>
    </r>
    <r>
      <rPr>
        <sz val="12"/>
        <rFont val="Arial"/>
        <family val="2"/>
      </rPr>
      <t>" and "</t>
    </r>
    <r>
      <rPr>
        <sz val="12"/>
        <color indexed="48"/>
        <rFont val="Arial"/>
        <family val="2"/>
      </rPr>
      <t>b</t>
    </r>
    <r>
      <rPr>
        <sz val="12"/>
        <rFont val="Arial"/>
        <family val="2"/>
      </rPr>
      <t>" values from the graph below, and type them in the cells next to "</t>
    </r>
    <r>
      <rPr>
        <sz val="12"/>
        <color indexed="11"/>
        <rFont val="Arial"/>
        <family val="2"/>
      </rPr>
      <t>a</t>
    </r>
    <r>
      <rPr>
        <sz val="12"/>
        <rFont val="Arial"/>
        <family val="2"/>
      </rPr>
      <t>" and "</t>
    </r>
    <r>
      <rPr>
        <sz val="12"/>
        <color indexed="48"/>
        <rFont val="Arial"/>
        <family val="2"/>
      </rPr>
      <t>b</t>
    </r>
    <r>
      <rPr>
        <sz val="12"/>
        <rFont val="Arial"/>
        <family val="2"/>
      </rPr>
      <t>", respectively.</t>
    </r>
  </si>
  <si>
    <t>Standard</t>
  </si>
  <si>
    <t>0.1N HCl or</t>
  </si>
  <si>
    <t>Total</t>
  </si>
  <si>
    <t>Protein</t>
  </si>
  <si>
    <t>PBS</t>
  </si>
  <si>
    <t>Sulfosalicylic Acid*</t>
  </si>
  <si>
    <t>Volume</t>
  </si>
  <si>
    <t>OD 450  (Blank)</t>
  </si>
  <si>
    <t>OD 450 (Test Sample)*</t>
  </si>
  <si>
    <t>OD450</t>
  </si>
  <si>
    <t>(Corrected)</t>
  </si>
  <si>
    <t>Note* - Add 3% sulfosalicylic acid in test sample wells instead of 0.1N HCl.</t>
  </si>
  <si>
    <t>Assay Results</t>
  </si>
  <si>
    <t>Test</t>
  </si>
  <si>
    <t>Sample</t>
  </si>
  <si>
    <t>Dilution</t>
  </si>
  <si>
    <t>No.</t>
  </si>
  <si>
    <t>(x)</t>
  </si>
  <si>
    <t>a=</t>
  </si>
  <si>
    <t>b=</t>
  </si>
  <si>
    <t>Original Data</t>
  </si>
  <si>
    <t>Type or copy the data (red) from ELISA reader into the table below.</t>
  </si>
  <si>
    <t>Standard (0-4 mg/ml)</t>
  </si>
  <si>
    <t>(mg/ml)</t>
  </si>
  <si>
    <r>
      <t>(</t>
    </r>
    <r>
      <rPr>
        <sz val="12"/>
        <rFont val="Symbol"/>
        <family val="1"/>
        <charset val="2"/>
      </rPr>
      <t>m</t>
    </r>
    <r>
      <rPr>
        <sz val="12"/>
        <rFont val="Arial"/>
        <family val="2"/>
      </rPr>
      <t>l)</t>
    </r>
  </si>
  <si>
    <t>4 mg/ml</t>
  </si>
  <si>
    <t xml:space="preserve">Type the sample and PBS volumes (red) in the table below. </t>
  </si>
  <si>
    <r>
      <rPr>
        <sz val="12"/>
        <color indexed="8"/>
        <rFont val="Arial"/>
        <family val="2"/>
      </rPr>
      <t>y =</t>
    </r>
    <r>
      <rPr>
        <sz val="12"/>
        <color indexed="10"/>
        <rFont val="Arial"/>
        <family val="2"/>
      </rPr>
      <t xml:space="preserve"> </t>
    </r>
    <r>
      <rPr>
        <sz val="12"/>
        <color indexed="17"/>
        <rFont val="Arial"/>
        <family val="2"/>
      </rPr>
      <t>a</t>
    </r>
    <r>
      <rPr>
        <sz val="12"/>
        <color indexed="8"/>
        <rFont val="Arial"/>
        <family val="2"/>
      </rPr>
      <t>x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+ </t>
    </r>
    <r>
      <rPr>
        <sz val="12"/>
        <color indexed="30"/>
        <rFont val="Arial"/>
        <family val="2"/>
      </rPr>
      <t>b</t>
    </r>
    <r>
      <rPr>
        <sz val="12"/>
        <color indexed="8"/>
        <rFont val="Arial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</si>
</sst>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7">
    <font>
      <sz val="11"/>
      <name val="ＭＳ Ｐゴシック"/>
      <family val="3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48"/>
      <name val="Arial"/>
      <family val="2"/>
    </font>
    <font>
      <sz val="12"/>
      <name val="Symbol"/>
      <family val="1"/>
      <charset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b/>
      <sz val="12"/>
      <color indexed="48"/>
      <name val="Arial"/>
      <family val="2"/>
    </font>
    <font>
      <sz val="11"/>
      <name val="Helv"/>
    </font>
    <font>
      <sz val="11"/>
      <name val="Helvetica CE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64" fontId="1" fillId="0" borderId="0" xfId="0" applyNumberFormat="1" applyFont="1">
      <alignment vertical="center"/>
    </xf>
    <xf numFmtId="2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164" fontId="1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>
      <alignment vertical="center"/>
    </xf>
    <xf numFmtId="2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164" fontId="2" fillId="0" borderId="0" xfId="0" applyNumberFormat="1" applyFont="1" applyBorder="1">
      <alignment vertical="center"/>
    </xf>
    <xf numFmtId="2" fontId="2" fillId="0" borderId="0" xfId="0" applyNumberFormat="1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>
      <alignment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164" fontId="11" fillId="0" borderId="0" xfId="0" applyNumberFormat="1" applyFont="1">
      <alignment vertical="center"/>
    </xf>
    <xf numFmtId="2" fontId="11" fillId="0" borderId="0" xfId="0" applyNumberFormat="1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Standard Curve by Turbidity Method</a:t>
            </a:r>
          </a:p>
        </c:rich>
      </c:tx>
      <c:layout>
        <c:manualLayout>
          <c:xMode val="edge"/>
          <c:yMode val="edge"/>
          <c:x val="0.30239099859353025"/>
          <c:y val="3.0368752293060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2966611840792"/>
          <c:y val="0.18221258134490287"/>
          <c:w val="0.82615215957594157"/>
          <c:h val="0.646420824295012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intercept val="0"/>
            <c:dispRSqr val="0"/>
            <c:dispEq val="1"/>
            <c:trendlineLbl>
              <c:layout>
                <c:manualLayout>
                  <c:x val="-0.38774943221175656"/>
                  <c:y val="0.1033979683206224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'Protein Turbidity'!$D$26:$D$33</c:f>
              <c:numCache>
                <c:formatCode>0.00</c:formatCode>
                <c:ptCount val="8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2.4</c:v>
                </c:pt>
                <c:pt idx="6">
                  <c:v>3.2</c:v>
                </c:pt>
                <c:pt idx="7">
                  <c:v>4</c:v>
                </c:pt>
              </c:numCache>
            </c:numRef>
          </c:xVal>
          <c:yVal>
            <c:numRef>
              <c:f>'Protein Turbidity'!$M$26:$M$33</c:f>
              <c:numCache>
                <c:formatCode>0.000</c:formatCode>
                <c:ptCount val="8"/>
                <c:pt idx="0">
                  <c:v>0</c:v>
                </c:pt>
                <c:pt idx="1">
                  <c:v>6.6500000000000004E-2</c:v>
                </c:pt>
                <c:pt idx="2">
                  <c:v>0.159</c:v>
                </c:pt>
                <c:pt idx="3">
                  <c:v>0.28200000000000003</c:v>
                </c:pt>
                <c:pt idx="4">
                  <c:v>0.41250000000000003</c:v>
                </c:pt>
                <c:pt idx="5">
                  <c:v>0.70500000000000007</c:v>
                </c:pt>
                <c:pt idx="6">
                  <c:v>1.0305000000000002</c:v>
                </c:pt>
                <c:pt idx="7">
                  <c:v>1.3125000000000002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4-400E-9F6E-9E59E289B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409408"/>
        <c:axId val="1"/>
      </c:scatterChart>
      <c:valAx>
        <c:axId val="487409408"/>
        <c:scaling>
          <c:orientation val="minMax"/>
          <c:max val="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Protein (mg/ml)</a:t>
                </a:r>
              </a:p>
            </c:rich>
          </c:tx>
          <c:layout>
            <c:manualLayout>
              <c:xMode val="edge"/>
              <c:yMode val="edge"/>
              <c:x val="0.45319497510068629"/>
              <c:y val="0.904555414444162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OD 450</a:t>
                </a:r>
              </a:p>
            </c:rich>
          </c:tx>
          <c:layout>
            <c:manualLayout>
              <c:xMode val="edge"/>
              <c:yMode val="edge"/>
              <c:x val="2.8231724199032086E-2"/>
              <c:y val="0.4403470211384867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40940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942975</xdr:colOff>
      <xdr:row>60</xdr:row>
      <xdr:rowOff>85725</xdr:rowOff>
    </xdr:from>
    <xdr:to>
      <xdr:col>11</xdr:col>
      <xdr:colOff>142875</xdr:colOff>
      <xdr:row>83</xdr:row>
      <xdr:rowOff>76200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B6D43667-BEBD-418B-8324-4246EE12C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topLeftCell="A52" zoomScale="70" zoomScaleNormal="70" workbookViewId="0">
      <selection activeCell="M69" sqref="M69"/>
    </sheetView>
  </sheetViews>
  <sheetFormatPr defaultColWidth="11" defaultRowHeight="13.5"/>
  <cols>
    <col min="1" max="2" width="11" customWidth="1"/>
    <col min="3" max="6" width="13.5" customWidth="1"/>
    <col min="7" max="7" width="18.375" customWidth="1"/>
    <col min="8" max="14" width="13.5" customWidth="1"/>
  </cols>
  <sheetData>
    <row r="1" spans="1:14" s="1" customFormat="1" ht="21" customHeight="1"/>
    <row r="2" spans="1:14" s="1" customFormat="1" ht="21" customHeight="1">
      <c r="A2" s="2" t="s">
        <v>0</v>
      </c>
      <c r="B2" s="2"/>
      <c r="L2" s="3"/>
      <c r="M2" s="4"/>
      <c r="N2" s="5"/>
    </row>
    <row r="3" spans="1:14" s="1" customFormat="1" ht="21" customHeight="1">
      <c r="A3" s="2"/>
      <c r="B3" s="2"/>
      <c r="D3" s="2"/>
      <c r="L3" s="3"/>
      <c r="M3" s="4"/>
      <c r="N3" s="5"/>
    </row>
    <row r="4" spans="1:14" s="1" customFormat="1" ht="21" customHeight="1">
      <c r="A4" s="2"/>
      <c r="B4" s="2"/>
      <c r="C4" s="2"/>
      <c r="D4" s="2"/>
      <c r="L4" s="3"/>
      <c r="M4" s="4"/>
      <c r="N4" s="5"/>
    </row>
    <row r="5" spans="1:14" s="1" customFormat="1" ht="21" customHeight="1">
      <c r="A5" s="2" t="s">
        <v>33</v>
      </c>
      <c r="B5" s="2"/>
      <c r="C5" s="1" t="s">
        <v>34</v>
      </c>
      <c r="L5" s="3"/>
      <c r="M5" s="4"/>
      <c r="N5" s="5"/>
    </row>
    <row r="6" spans="1:14" s="1" customFormat="1" ht="21" customHeight="1">
      <c r="A6" s="2"/>
      <c r="B6" s="2"/>
      <c r="C6" s="2"/>
      <c r="L6" s="3"/>
      <c r="M6" s="4"/>
      <c r="N6" s="5"/>
    </row>
    <row r="7" spans="1:14" s="1" customFormat="1" ht="21" customHeight="1">
      <c r="A7" s="2"/>
      <c r="B7" s="6"/>
      <c r="C7" s="105" t="s">
        <v>35</v>
      </c>
      <c r="D7" s="106"/>
      <c r="E7" s="106"/>
      <c r="F7" s="107"/>
      <c r="G7" s="105" t="s">
        <v>1</v>
      </c>
      <c r="H7" s="108"/>
      <c r="I7" s="108"/>
      <c r="J7" s="107"/>
      <c r="K7" s="105" t="s">
        <v>2</v>
      </c>
      <c r="L7" s="108"/>
      <c r="M7" s="108"/>
      <c r="N7" s="107"/>
    </row>
    <row r="8" spans="1:14" s="1" customFormat="1" ht="21" customHeight="1">
      <c r="A8" s="2"/>
      <c r="B8" s="6"/>
      <c r="C8" s="7">
        <v>1</v>
      </c>
      <c r="D8" s="8">
        <v>2</v>
      </c>
      <c r="E8" s="7">
        <v>3</v>
      </c>
      <c r="F8" s="9">
        <v>4</v>
      </c>
      <c r="G8" s="8">
        <v>5</v>
      </c>
      <c r="H8" s="10">
        <v>6</v>
      </c>
      <c r="I8" s="7">
        <v>7</v>
      </c>
      <c r="J8" s="9">
        <v>8</v>
      </c>
      <c r="K8" s="8">
        <v>9</v>
      </c>
      <c r="L8" s="10">
        <v>10</v>
      </c>
      <c r="M8" s="7">
        <v>11</v>
      </c>
      <c r="N8" s="9">
        <v>12</v>
      </c>
    </row>
    <row r="9" spans="1:14" s="1" customFormat="1" ht="21" customHeight="1" thickBot="1">
      <c r="A9" s="2"/>
      <c r="B9" s="6"/>
      <c r="C9" s="11" t="s">
        <v>3</v>
      </c>
      <c r="D9" s="12" t="s">
        <v>4</v>
      </c>
      <c r="E9" s="11" t="s">
        <v>5</v>
      </c>
      <c r="F9" s="12" t="s">
        <v>6</v>
      </c>
      <c r="G9" s="13" t="s">
        <v>3</v>
      </c>
      <c r="H9" s="12" t="s">
        <v>4</v>
      </c>
      <c r="I9" s="13" t="s">
        <v>7</v>
      </c>
      <c r="J9" s="12" t="s">
        <v>8</v>
      </c>
      <c r="K9" s="13" t="s">
        <v>3</v>
      </c>
      <c r="L9" s="14" t="s">
        <v>4</v>
      </c>
      <c r="M9" s="15" t="s">
        <v>7</v>
      </c>
      <c r="N9" s="12" t="s">
        <v>8</v>
      </c>
    </row>
    <row r="10" spans="1:14" s="1" customFormat="1" ht="21" customHeight="1" thickTop="1">
      <c r="A10" s="2"/>
      <c r="B10" s="6"/>
      <c r="C10" s="16">
        <v>3.3000000000000002E-2</v>
      </c>
      <c r="D10" s="17">
        <v>3.1E-2</v>
      </c>
      <c r="E10" s="18">
        <v>3.2000000000000001E-2</v>
      </c>
      <c r="F10" s="19">
        <v>3.2000000000000001E-2</v>
      </c>
      <c r="G10" s="20">
        <v>5.3999999999999999E-2</v>
      </c>
      <c r="H10" s="17">
        <v>5.6000000000000001E-2</v>
      </c>
      <c r="I10" s="21">
        <v>1.365</v>
      </c>
      <c r="J10" s="19">
        <v>1.365</v>
      </c>
      <c r="K10" s="20">
        <v>5.3999999999999999E-2</v>
      </c>
      <c r="L10" s="17">
        <v>5.6000000000000001E-2</v>
      </c>
      <c r="M10" s="21">
        <v>1.365</v>
      </c>
      <c r="N10" s="19">
        <v>1.365</v>
      </c>
    </row>
    <row r="11" spans="1:14" s="1" customFormat="1" ht="21" customHeight="1">
      <c r="A11" s="2"/>
      <c r="B11" s="6"/>
      <c r="C11" s="16">
        <v>4.1000000000000002E-2</v>
      </c>
      <c r="D11" s="17">
        <v>3.7999999999999999E-2</v>
      </c>
      <c r="E11" s="18">
        <v>0.107</v>
      </c>
      <c r="F11" s="19">
        <v>0.105</v>
      </c>
      <c r="G11" s="20">
        <v>5.3999999999999999E-2</v>
      </c>
      <c r="H11" s="17">
        <v>5.6000000000000001E-2</v>
      </c>
      <c r="I11" s="21">
        <v>1.365</v>
      </c>
      <c r="J11" s="19">
        <v>1.365</v>
      </c>
      <c r="K11" s="20">
        <v>5.3999999999999999E-2</v>
      </c>
      <c r="L11" s="17">
        <v>5.6000000000000001E-2</v>
      </c>
      <c r="M11" s="21">
        <v>1.365</v>
      </c>
      <c r="N11" s="19">
        <v>1.365</v>
      </c>
    </row>
    <row r="12" spans="1:14" s="1" customFormat="1" ht="21" customHeight="1">
      <c r="A12" s="2"/>
      <c r="B12" s="6"/>
      <c r="C12" s="16">
        <v>4.1000000000000002E-2</v>
      </c>
      <c r="D12" s="17">
        <v>4.2000000000000003E-2</v>
      </c>
      <c r="E12" s="18">
        <v>0.19800000000000001</v>
      </c>
      <c r="F12" s="19">
        <v>0.20300000000000001</v>
      </c>
      <c r="G12" s="20">
        <v>5.3999999999999999E-2</v>
      </c>
      <c r="H12" s="17">
        <v>5.6000000000000001E-2</v>
      </c>
      <c r="I12" s="21">
        <v>1.365</v>
      </c>
      <c r="J12" s="19">
        <v>1.365</v>
      </c>
      <c r="K12" s="20">
        <v>5.3999999999999999E-2</v>
      </c>
      <c r="L12" s="17">
        <v>5.6000000000000001E-2</v>
      </c>
      <c r="M12" s="21">
        <v>1.365</v>
      </c>
      <c r="N12" s="19">
        <v>1.365</v>
      </c>
    </row>
    <row r="13" spans="1:14" s="1" customFormat="1" ht="21" customHeight="1">
      <c r="A13" s="2"/>
      <c r="B13" s="6"/>
      <c r="C13" s="16">
        <v>4.1000000000000002E-2</v>
      </c>
      <c r="D13" s="17">
        <v>4.2000000000000003E-2</v>
      </c>
      <c r="E13" s="18">
        <v>0.32800000000000001</v>
      </c>
      <c r="F13" s="19">
        <v>0.31900000000000001</v>
      </c>
      <c r="G13" s="20">
        <v>5.3999999999999999E-2</v>
      </c>
      <c r="H13" s="17">
        <v>5.6000000000000001E-2</v>
      </c>
      <c r="I13" s="21">
        <v>1.365</v>
      </c>
      <c r="J13" s="19">
        <v>1.365</v>
      </c>
      <c r="K13" s="20">
        <v>5.3999999999999999E-2</v>
      </c>
      <c r="L13" s="17">
        <v>5.6000000000000001E-2</v>
      </c>
      <c r="M13" s="21">
        <v>1.365</v>
      </c>
      <c r="N13" s="19">
        <v>1.365</v>
      </c>
    </row>
    <row r="14" spans="1:14" s="1" customFormat="1" ht="21" customHeight="1">
      <c r="A14" s="2"/>
      <c r="B14" s="6"/>
      <c r="C14" s="16">
        <v>4.8000000000000001E-2</v>
      </c>
      <c r="D14" s="17">
        <v>0.05</v>
      </c>
      <c r="E14" s="18">
        <v>0.46200000000000002</v>
      </c>
      <c r="F14" s="19">
        <v>0.46100000000000002</v>
      </c>
      <c r="G14" s="20">
        <v>5.3999999999999999E-2</v>
      </c>
      <c r="H14" s="17">
        <v>5.6000000000000001E-2</v>
      </c>
      <c r="I14" s="21">
        <v>1.365</v>
      </c>
      <c r="J14" s="19">
        <v>1.365</v>
      </c>
      <c r="K14" s="20">
        <v>5.3999999999999999E-2</v>
      </c>
      <c r="L14" s="17">
        <v>5.6000000000000001E-2</v>
      </c>
      <c r="M14" s="21">
        <v>1.365</v>
      </c>
      <c r="N14" s="19">
        <v>1.365</v>
      </c>
    </row>
    <row r="15" spans="1:14" s="1" customFormat="1" ht="21" customHeight="1">
      <c r="A15" s="2"/>
      <c r="B15" s="6"/>
      <c r="C15" s="16">
        <v>4.9000000000000002E-2</v>
      </c>
      <c r="D15" s="17">
        <v>5.1999999999999998E-2</v>
      </c>
      <c r="E15" s="18">
        <v>0.751</v>
      </c>
      <c r="F15" s="19">
        <v>0.76</v>
      </c>
      <c r="G15" s="20">
        <v>5.3999999999999999E-2</v>
      </c>
      <c r="H15" s="17">
        <v>5.6000000000000001E-2</v>
      </c>
      <c r="I15" s="21">
        <v>1.365</v>
      </c>
      <c r="J15" s="19">
        <v>1.365</v>
      </c>
      <c r="K15" s="22">
        <v>5.3999999999999999E-2</v>
      </c>
      <c r="L15" s="17">
        <v>5.6000000000000001E-2</v>
      </c>
      <c r="M15" s="23">
        <v>1.365</v>
      </c>
      <c r="N15" s="19">
        <v>1.365</v>
      </c>
    </row>
    <row r="16" spans="1:14" s="1" customFormat="1" ht="21" customHeight="1">
      <c r="A16" s="2"/>
      <c r="B16" s="6"/>
      <c r="C16" s="16">
        <v>5.5E-2</v>
      </c>
      <c r="D16" s="17">
        <v>5.5E-2</v>
      </c>
      <c r="E16" s="18">
        <v>1.0820000000000001</v>
      </c>
      <c r="F16" s="19">
        <v>1.089</v>
      </c>
      <c r="G16" s="20">
        <v>5.3999999999999999E-2</v>
      </c>
      <c r="H16" s="17">
        <v>5.6000000000000001E-2</v>
      </c>
      <c r="I16" s="21">
        <v>1.365</v>
      </c>
      <c r="J16" s="19">
        <v>1.365</v>
      </c>
      <c r="K16" s="22">
        <v>5.3999999999999999E-2</v>
      </c>
      <c r="L16" s="17">
        <v>5.6000000000000001E-2</v>
      </c>
      <c r="M16" s="23">
        <v>1.365</v>
      </c>
      <c r="N16" s="19">
        <v>1.365</v>
      </c>
    </row>
    <row r="17" spans="1:15" s="1" customFormat="1" ht="21" customHeight="1" thickBot="1">
      <c r="A17" s="2"/>
      <c r="B17" s="6"/>
      <c r="C17" s="24">
        <v>5.3999999999999999E-2</v>
      </c>
      <c r="D17" s="25">
        <v>5.6000000000000001E-2</v>
      </c>
      <c r="E17" s="26">
        <v>1.365</v>
      </c>
      <c r="F17" s="27">
        <v>1.37</v>
      </c>
      <c r="G17" s="28">
        <v>5.3999999999999999E-2</v>
      </c>
      <c r="H17" s="25">
        <v>5.6000000000000001E-2</v>
      </c>
      <c r="I17" s="29">
        <v>1.365</v>
      </c>
      <c r="J17" s="27">
        <v>1.365</v>
      </c>
      <c r="K17" s="24">
        <v>5.3999999999999999E-2</v>
      </c>
      <c r="L17" s="25">
        <v>5.6000000000000001E-2</v>
      </c>
      <c r="M17" s="29">
        <v>1.365</v>
      </c>
      <c r="N17" s="27">
        <v>1.365</v>
      </c>
    </row>
    <row r="18" spans="1:15" s="1" customFormat="1" ht="21" customHeight="1" thickTop="1">
      <c r="A18" s="2"/>
      <c r="B18" s="30"/>
      <c r="C18" s="31" t="s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5" s="1" customFormat="1" ht="21" customHeight="1">
      <c r="A19" s="2"/>
      <c r="B19" s="30"/>
      <c r="C19" s="31" t="s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5" s="1" customFormat="1" ht="21" customHeight="1">
      <c r="A20" s="2"/>
      <c r="L20" s="3"/>
      <c r="M20" s="4"/>
      <c r="N20" s="5"/>
    </row>
    <row r="21" spans="1:15" s="1" customFormat="1" ht="21" customHeight="1">
      <c r="A21" s="2" t="s">
        <v>11</v>
      </c>
      <c r="B21" s="2"/>
      <c r="C21" s="1" t="s">
        <v>12</v>
      </c>
      <c r="D21" s="2"/>
      <c r="E21" s="2"/>
      <c r="F21" s="2"/>
      <c r="G21" s="2"/>
      <c r="H21" s="2"/>
      <c r="I21" s="2"/>
      <c r="J21" s="2"/>
      <c r="K21" s="2"/>
      <c r="L21" s="33"/>
      <c r="M21" s="34"/>
    </row>
    <row r="22" spans="1:15" s="1" customFormat="1" ht="21" customHeight="1">
      <c r="A22" s="2"/>
      <c r="B22" s="2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7"/>
      <c r="N22" s="30"/>
    </row>
    <row r="23" spans="1:15" s="1" customFormat="1" ht="21" customHeight="1">
      <c r="D23" s="38" t="s">
        <v>13</v>
      </c>
      <c r="E23" s="8" t="s">
        <v>13</v>
      </c>
      <c r="F23" s="38"/>
      <c r="G23" s="39" t="s">
        <v>14</v>
      </c>
      <c r="H23" s="38" t="s">
        <v>15</v>
      </c>
      <c r="I23" s="8"/>
      <c r="J23" s="9"/>
      <c r="K23" s="8"/>
      <c r="L23" s="9"/>
      <c r="M23" s="38"/>
      <c r="N23" s="40"/>
      <c r="O23" s="5"/>
    </row>
    <row r="24" spans="1:15" s="1" customFormat="1" ht="21" customHeight="1">
      <c r="D24" s="38" t="s">
        <v>16</v>
      </c>
      <c r="E24" s="8" t="s">
        <v>38</v>
      </c>
      <c r="F24" s="38" t="s">
        <v>17</v>
      </c>
      <c r="G24" s="38" t="s">
        <v>18</v>
      </c>
      <c r="H24" s="38" t="s">
        <v>19</v>
      </c>
      <c r="I24" s="109" t="s">
        <v>20</v>
      </c>
      <c r="J24" s="107"/>
      <c r="K24" s="109" t="s">
        <v>21</v>
      </c>
      <c r="L24" s="107"/>
      <c r="M24" s="9" t="s">
        <v>22</v>
      </c>
      <c r="N24" s="40" t="s">
        <v>16</v>
      </c>
      <c r="O24" s="5"/>
    </row>
    <row r="25" spans="1:15" s="1" customFormat="1" ht="21" customHeight="1" thickBot="1">
      <c r="D25" s="41" t="s">
        <v>36</v>
      </c>
      <c r="E25" s="13" t="s">
        <v>37</v>
      </c>
      <c r="F25" s="41" t="s">
        <v>37</v>
      </c>
      <c r="G25" s="12" t="s">
        <v>37</v>
      </c>
      <c r="H25" s="41" t="s">
        <v>37</v>
      </c>
      <c r="I25" s="13" t="str">
        <f>C9</f>
        <v>B1</v>
      </c>
      <c r="J25" s="12" t="str">
        <f>D9</f>
        <v>B2</v>
      </c>
      <c r="K25" s="13" t="str">
        <f>E9</f>
        <v>S1</v>
      </c>
      <c r="L25" s="12" t="str">
        <f>F9</f>
        <v>S2</v>
      </c>
      <c r="M25" s="12" t="s">
        <v>23</v>
      </c>
      <c r="N25" s="42" t="s">
        <v>36</v>
      </c>
      <c r="O25" s="5"/>
    </row>
    <row r="26" spans="1:15" s="1" customFormat="1" ht="21" customHeight="1" thickTop="1">
      <c r="D26" s="43">
        <v>0</v>
      </c>
      <c r="E26" s="44">
        <v>0</v>
      </c>
      <c r="F26" s="45">
        <v>50</v>
      </c>
      <c r="G26" s="46">
        <v>250</v>
      </c>
      <c r="H26" s="47">
        <f t="shared" ref="H26:H33" si="0">E26+F26+G26</f>
        <v>300</v>
      </c>
      <c r="I26" s="48">
        <f t="shared" ref="I26:L33" si="1">C10</f>
        <v>3.3000000000000002E-2</v>
      </c>
      <c r="J26" s="49">
        <f t="shared" si="1"/>
        <v>3.1E-2</v>
      </c>
      <c r="K26" s="48">
        <f t="shared" si="1"/>
        <v>3.2000000000000001E-2</v>
      </c>
      <c r="L26" s="49">
        <f t="shared" si="1"/>
        <v>3.2000000000000001E-2</v>
      </c>
      <c r="M26" s="50">
        <f t="shared" ref="M26:M33" si="2">(K26+L26)/2-(I26+J26)/2</f>
        <v>0</v>
      </c>
      <c r="N26" s="43">
        <f>(-M63+SQRT(4*M62*M26+M63*M63))/2/M62</f>
        <v>0</v>
      </c>
      <c r="O26" s="5"/>
    </row>
    <row r="27" spans="1:15" s="1" customFormat="1" ht="21" customHeight="1">
      <c r="D27" s="43">
        <v>0.4</v>
      </c>
      <c r="E27" s="44">
        <v>5</v>
      </c>
      <c r="F27" s="51">
        <v>45</v>
      </c>
      <c r="G27" s="52">
        <v>250</v>
      </c>
      <c r="H27" s="47">
        <f t="shared" si="0"/>
        <v>300</v>
      </c>
      <c r="I27" s="48">
        <f t="shared" si="1"/>
        <v>4.1000000000000002E-2</v>
      </c>
      <c r="J27" s="50">
        <f t="shared" si="1"/>
        <v>3.7999999999999999E-2</v>
      </c>
      <c r="K27" s="48">
        <f t="shared" si="1"/>
        <v>0.107</v>
      </c>
      <c r="L27" s="50">
        <f t="shared" si="1"/>
        <v>0.105</v>
      </c>
      <c r="M27" s="50">
        <f t="shared" si="2"/>
        <v>6.6500000000000004E-2</v>
      </c>
      <c r="N27" s="43">
        <f>(-M63+SQRT(4*M62*M27+M63*M63))/2/M62</f>
        <v>0.30249566024970931</v>
      </c>
      <c r="O27" s="5"/>
    </row>
    <row r="28" spans="1:15" s="1" customFormat="1" ht="21" customHeight="1">
      <c r="D28" s="43">
        <v>0.8</v>
      </c>
      <c r="E28" s="44">
        <v>10</v>
      </c>
      <c r="F28" s="51">
        <v>40</v>
      </c>
      <c r="G28" s="52">
        <v>250</v>
      </c>
      <c r="H28" s="47">
        <f t="shared" si="0"/>
        <v>300</v>
      </c>
      <c r="I28" s="48">
        <f t="shared" si="1"/>
        <v>4.1000000000000002E-2</v>
      </c>
      <c r="J28" s="50">
        <f t="shared" si="1"/>
        <v>4.2000000000000003E-2</v>
      </c>
      <c r="K28" s="48">
        <f t="shared" si="1"/>
        <v>0.19800000000000001</v>
      </c>
      <c r="L28" s="50">
        <f t="shared" si="1"/>
        <v>0.20300000000000001</v>
      </c>
      <c r="M28" s="50">
        <f t="shared" si="2"/>
        <v>0.159</v>
      </c>
      <c r="N28" s="43">
        <f>(-M63+SQRT(4*M62*M28+M63*M63))/2/M62</f>
        <v>0.68593287949846071</v>
      </c>
      <c r="O28" s="5"/>
    </row>
    <row r="29" spans="1:15" s="1" customFormat="1" ht="21" customHeight="1">
      <c r="D29" s="43">
        <v>1.2</v>
      </c>
      <c r="E29" s="44">
        <v>15</v>
      </c>
      <c r="F29" s="51">
        <v>35</v>
      </c>
      <c r="G29" s="52">
        <v>250</v>
      </c>
      <c r="H29" s="47">
        <f t="shared" si="0"/>
        <v>300</v>
      </c>
      <c r="I29" s="48">
        <f t="shared" si="1"/>
        <v>4.1000000000000002E-2</v>
      </c>
      <c r="J29" s="50">
        <f t="shared" si="1"/>
        <v>4.2000000000000003E-2</v>
      </c>
      <c r="K29" s="48">
        <f t="shared" si="1"/>
        <v>0.32800000000000001</v>
      </c>
      <c r="L29" s="50">
        <f t="shared" si="1"/>
        <v>0.31900000000000001</v>
      </c>
      <c r="M29" s="50">
        <f t="shared" si="2"/>
        <v>0.28200000000000003</v>
      </c>
      <c r="N29" s="43">
        <f>(-M63+SQRT(4*M62*M29+M63*M63))/2/M62</f>
        <v>1.1456670479033713</v>
      </c>
      <c r="O29" s="5"/>
    </row>
    <row r="30" spans="1:15" s="1" customFormat="1" ht="21" customHeight="1">
      <c r="D30" s="43">
        <v>1.6</v>
      </c>
      <c r="E30" s="44">
        <v>20</v>
      </c>
      <c r="F30" s="51">
        <v>30</v>
      </c>
      <c r="G30" s="52">
        <v>250</v>
      </c>
      <c r="H30" s="47">
        <f t="shared" si="0"/>
        <v>300</v>
      </c>
      <c r="I30" s="48">
        <f t="shared" si="1"/>
        <v>4.8000000000000001E-2</v>
      </c>
      <c r="J30" s="50">
        <f t="shared" si="1"/>
        <v>0.05</v>
      </c>
      <c r="K30" s="48">
        <f t="shared" si="1"/>
        <v>0.46200000000000002</v>
      </c>
      <c r="L30" s="50">
        <f t="shared" si="1"/>
        <v>0.46100000000000002</v>
      </c>
      <c r="M30" s="50">
        <f t="shared" si="2"/>
        <v>0.41250000000000003</v>
      </c>
      <c r="N30" s="43">
        <f>(-M63+SQRT(4*M62*M30+M63*M63))/2/M62</f>
        <v>1.5870512141021331</v>
      </c>
      <c r="O30" s="5"/>
    </row>
    <row r="31" spans="1:15" s="1" customFormat="1" ht="21" customHeight="1">
      <c r="D31" s="43">
        <v>2.4</v>
      </c>
      <c r="E31" s="44">
        <v>30</v>
      </c>
      <c r="F31" s="51">
        <v>20</v>
      </c>
      <c r="G31" s="52">
        <v>250</v>
      </c>
      <c r="H31" s="47">
        <f t="shared" si="0"/>
        <v>300</v>
      </c>
      <c r="I31" s="48">
        <f t="shared" si="1"/>
        <v>4.9000000000000002E-2</v>
      </c>
      <c r="J31" s="50">
        <f t="shared" si="1"/>
        <v>5.1999999999999998E-2</v>
      </c>
      <c r="K31" s="48">
        <f t="shared" si="1"/>
        <v>0.751</v>
      </c>
      <c r="L31" s="50">
        <f t="shared" si="1"/>
        <v>0.76</v>
      </c>
      <c r="M31" s="50">
        <f t="shared" si="2"/>
        <v>0.70500000000000007</v>
      </c>
      <c r="N31" s="43">
        <f>(-M63+SQRT(4*M62*M31+M63*M63))/2/M62</f>
        <v>2.4561682804235807</v>
      </c>
    </row>
    <row r="32" spans="1:15" s="1" customFormat="1" ht="21" customHeight="1">
      <c r="D32" s="43">
        <v>3.2</v>
      </c>
      <c r="E32" s="44">
        <v>40</v>
      </c>
      <c r="F32" s="51">
        <v>10</v>
      </c>
      <c r="G32" s="52">
        <v>250</v>
      </c>
      <c r="H32" s="47">
        <f t="shared" si="0"/>
        <v>300</v>
      </c>
      <c r="I32" s="48">
        <f t="shared" si="1"/>
        <v>5.5E-2</v>
      </c>
      <c r="J32" s="50">
        <f t="shared" si="1"/>
        <v>5.5E-2</v>
      </c>
      <c r="K32" s="48">
        <f t="shared" si="1"/>
        <v>1.0820000000000001</v>
      </c>
      <c r="L32" s="50">
        <f t="shared" si="1"/>
        <v>1.089</v>
      </c>
      <c r="M32" s="50">
        <f t="shared" si="2"/>
        <v>1.0305000000000002</v>
      </c>
      <c r="N32" s="43">
        <f>(-M63+SQRT(4*M62*M32+M63*M63))/2/M62</f>
        <v>3.2913760558722518</v>
      </c>
    </row>
    <row r="33" spans="1:15" s="1" customFormat="1" ht="21" customHeight="1" thickBot="1">
      <c r="D33" s="53">
        <v>4</v>
      </c>
      <c r="E33" s="54">
        <v>50</v>
      </c>
      <c r="F33" s="55">
        <v>0</v>
      </c>
      <c r="G33" s="56">
        <v>250</v>
      </c>
      <c r="H33" s="57">
        <f t="shared" si="0"/>
        <v>300</v>
      </c>
      <c r="I33" s="58">
        <f t="shared" si="1"/>
        <v>5.3999999999999999E-2</v>
      </c>
      <c r="J33" s="14">
        <f t="shared" si="1"/>
        <v>5.6000000000000001E-2</v>
      </c>
      <c r="K33" s="59">
        <f t="shared" si="1"/>
        <v>1.365</v>
      </c>
      <c r="L33" s="14">
        <f t="shared" si="1"/>
        <v>1.37</v>
      </c>
      <c r="M33" s="14">
        <f t="shared" si="2"/>
        <v>1.3125000000000002</v>
      </c>
      <c r="N33" s="53">
        <f>(-M63+SQRT(4*M62*M33+M63*M63))/2/M62</f>
        <v>3.9382193792014895</v>
      </c>
      <c r="O33" s="5"/>
    </row>
    <row r="34" spans="1:15" s="1" customFormat="1" ht="27.75" customHeight="1" thickTop="1">
      <c r="C34" s="60" t="s">
        <v>24</v>
      </c>
      <c r="D34" s="60"/>
      <c r="E34" s="61"/>
      <c r="F34" s="62"/>
      <c r="G34" s="62"/>
      <c r="H34" s="63"/>
      <c r="J34" s="63"/>
      <c r="K34" s="63"/>
      <c r="L34" s="63"/>
      <c r="M34" s="64"/>
      <c r="N34" s="65"/>
      <c r="O34" s="5"/>
    </row>
    <row r="35" spans="1:15" s="1" customFormat="1" ht="21" customHeight="1">
      <c r="C35" s="30"/>
      <c r="D35" s="66"/>
      <c r="E35" s="66"/>
      <c r="F35" s="65"/>
      <c r="G35" s="66"/>
      <c r="H35" s="66"/>
      <c r="I35" s="67"/>
      <c r="J35" s="67"/>
      <c r="K35" s="67"/>
      <c r="L35" s="67"/>
      <c r="M35" s="64"/>
      <c r="N35" s="65"/>
      <c r="O35" s="5"/>
    </row>
    <row r="36" spans="1:15" s="1" customFormat="1" ht="21" customHeight="1">
      <c r="B36" s="30"/>
      <c r="C36" s="65"/>
      <c r="D36" s="65"/>
      <c r="E36" s="65"/>
      <c r="F36" s="65"/>
      <c r="G36" s="65"/>
      <c r="H36" s="68"/>
      <c r="I36" s="68"/>
      <c r="J36" s="32"/>
      <c r="K36" s="32"/>
      <c r="L36" s="64"/>
      <c r="M36" s="64"/>
      <c r="N36" s="5"/>
    </row>
    <row r="37" spans="1:15" s="1" customFormat="1" ht="21" customHeight="1">
      <c r="A37" s="2" t="s">
        <v>25</v>
      </c>
      <c r="B37" s="30"/>
      <c r="C37" s="69" t="s">
        <v>39</v>
      </c>
      <c r="D37" s="65"/>
      <c r="E37" s="65"/>
      <c r="F37" s="65"/>
      <c r="G37" s="65"/>
      <c r="H37" s="68"/>
      <c r="I37" s="68"/>
      <c r="J37" s="32"/>
      <c r="K37" s="32"/>
      <c r="L37" s="64"/>
      <c r="M37" s="64"/>
      <c r="N37" s="70"/>
    </row>
    <row r="38" spans="1:15" s="1" customFormat="1" ht="21" customHeight="1">
      <c r="A38" s="2"/>
      <c r="B38" s="30"/>
      <c r="C38" s="65"/>
      <c r="D38" s="65"/>
      <c r="E38" s="65"/>
      <c r="F38" s="65"/>
      <c r="G38" s="65"/>
      <c r="H38" s="68"/>
      <c r="I38" s="68"/>
      <c r="J38" s="32"/>
      <c r="K38" s="32"/>
      <c r="L38" s="64"/>
      <c r="M38" s="64"/>
      <c r="N38" s="70"/>
    </row>
    <row r="39" spans="1:15" s="1" customFormat="1" ht="21" customHeight="1">
      <c r="C39" s="38" t="s">
        <v>26</v>
      </c>
      <c r="D39" s="65"/>
      <c r="E39" s="71"/>
      <c r="F39" s="65"/>
      <c r="G39" s="39" t="s">
        <v>14</v>
      </c>
      <c r="H39" s="38" t="s">
        <v>15</v>
      </c>
      <c r="I39" s="68"/>
      <c r="J39" s="72"/>
      <c r="K39" s="32"/>
      <c r="L39" s="73"/>
      <c r="M39" s="40"/>
      <c r="N39" s="40"/>
      <c r="O39" s="5"/>
    </row>
    <row r="40" spans="1:15" s="1" customFormat="1" ht="21" customHeight="1">
      <c r="C40" s="38" t="s">
        <v>27</v>
      </c>
      <c r="D40" s="65" t="s">
        <v>27</v>
      </c>
      <c r="E40" s="65" t="s">
        <v>17</v>
      </c>
      <c r="F40" s="43" t="s">
        <v>28</v>
      </c>
      <c r="G40" s="38" t="s">
        <v>18</v>
      </c>
      <c r="H40" s="9" t="s">
        <v>19</v>
      </c>
      <c r="I40" s="109" t="s">
        <v>20</v>
      </c>
      <c r="J40" s="107"/>
      <c r="K40" s="109" t="s">
        <v>21</v>
      </c>
      <c r="L40" s="107"/>
      <c r="M40" s="9" t="s">
        <v>22</v>
      </c>
      <c r="N40" s="40" t="s">
        <v>16</v>
      </c>
      <c r="O40" s="5"/>
    </row>
    <row r="41" spans="1:15" s="1" customFormat="1" ht="21" customHeight="1" thickBot="1">
      <c r="C41" s="41" t="s">
        <v>29</v>
      </c>
      <c r="D41" s="11" t="s">
        <v>37</v>
      </c>
      <c r="E41" s="12" t="s">
        <v>37</v>
      </c>
      <c r="F41" s="12" t="s">
        <v>30</v>
      </c>
      <c r="G41" s="12" t="s">
        <v>37</v>
      </c>
      <c r="H41" s="41" t="s">
        <v>37</v>
      </c>
      <c r="I41" s="13" t="str">
        <f>G9</f>
        <v>B1</v>
      </c>
      <c r="J41" s="12" t="str">
        <f>H9</f>
        <v>B2</v>
      </c>
      <c r="K41" s="13" t="str">
        <f>I9</f>
        <v>T1</v>
      </c>
      <c r="L41" s="12" t="str">
        <f>J9</f>
        <v>T2</v>
      </c>
      <c r="M41" s="12" t="s">
        <v>23</v>
      </c>
      <c r="N41" s="42" t="s">
        <v>36</v>
      </c>
      <c r="O41" s="5"/>
    </row>
    <row r="42" spans="1:15" s="1" customFormat="1" ht="21" customHeight="1" thickTop="1">
      <c r="C42" s="38">
        <v>1</v>
      </c>
      <c r="D42" s="74">
        <v>5</v>
      </c>
      <c r="E42" s="74">
        <v>45</v>
      </c>
      <c r="F42" s="75">
        <f>(D42+E42)/D42</f>
        <v>10</v>
      </c>
      <c r="G42" s="47">
        <v>250</v>
      </c>
      <c r="H42" s="52">
        <f t="shared" ref="H42:H57" si="3">D42+E42+G42</f>
        <v>300</v>
      </c>
      <c r="I42" s="76">
        <f t="shared" ref="I42:L49" si="4">G10</f>
        <v>5.3999999999999999E-2</v>
      </c>
      <c r="J42" s="49">
        <f t="shared" si="4"/>
        <v>5.6000000000000001E-2</v>
      </c>
      <c r="K42" s="77">
        <f t="shared" si="4"/>
        <v>1.365</v>
      </c>
      <c r="L42" s="49">
        <f t="shared" si="4"/>
        <v>1.365</v>
      </c>
      <c r="M42" s="50">
        <f t="shared" ref="M42:M57" si="5">(K42+L42)/2-(I42+J42)/2</f>
        <v>1.31</v>
      </c>
      <c r="N42" s="43">
        <f>(-M63+SQRT(4*M62*M42+M63*M63))/2/M62*F42</f>
        <v>39.327366083646659</v>
      </c>
      <c r="O42" s="5"/>
    </row>
    <row r="43" spans="1:15" s="1" customFormat="1" ht="21" customHeight="1">
      <c r="C43" s="38">
        <v>2</v>
      </c>
      <c r="D43" s="74">
        <v>5</v>
      </c>
      <c r="E43" s="74">
        <v>45</v>
      </c>
      <c r="F43" s="75">
        <f t="shared" ref="F43:F57" si="6">(D43+E43)/D43</f>
        <v>10</v>
      </c>
      <c r="G43" s="47">
        <v>250</v>
      </c>
      <c r="H43" s="52">
        <f t="shared" si="3"/>
        <v>300</v>
      </c>
      <c r="I43" s="78">
        <f t="shared" si="4"/>
        <v>5.3999999999999999E-2</v>
      </c>
      <c r="J43" s="50">
        <f t="shared" si="4"/>
        <v>5.6000000000000001E-2</v>
      </c>
      <c r="K43" s="64">
        <f t="shared" si="4"/>
        <v>1.365</v>
      </c>
      <c r="L43" s="50">
        <f t="shared" si="4"/>
        <v>1.365</v>
      </c>
      <c r="M43" s="50">
        <f t="shared" si="5"/>
        <v>1.31</v>
      </c>
      <c r="N43" s="43">
        <f>(-M63+SQRT(4*M62*M43+M63*M63))/2/M62*F43</f>
        <v>39.327366083646659</v>
      </c>
      <c r="O43" s="5"/>
    </row>
    <row r="44" spans="1:15" s="1" customFormat="1" ht="21" customHeight="1">
      <c r="C44" s="38">
        <v>3</v>
      </c>
      <c r="D44" s="74">
        <v>10</v>
      </c>
      <c r="E44" s="74">
        <v>40</v>
      </c>
      <c r="F44" s="75">
        <f t="shared" si="6"/>
        <v>5</v>
      </c>
      <c r="G44" s="47">
        <v>250</v>
      </c>
      <c r="H44" s="52">
        <f t="shared" si="3"/>
        <v>300</v>
      </c>
      <c r="I44" s="78">
        <f t="shared" si="4"/>
        <v>5.3999999999999999E-2</v>
      </c>
      <c r="J44" s="50">
        <f t="shared" si="4"/>
        <v>5.6000000000000001E-2</v>
      </c>
      <c r="K44" s="64">
        <f t="shared" si="4"/>
        <v>1.365</v>
      </c>
      <c r="L44" s="50">
        <f t="shared" si="4"/>
        <v>1.365</v>
      </c>
      <c r="M44" s="50">
        <f t="shared" si="5"/>
        <v>1.31</v>
      </c>
      <c r="N44" s="43">
        <f>(-M63+SQRT(4*M62*M44+M63*M63))/2/M62*F44</f>
        <v>19.663683041823329</v>
      </c>
      <c r="O44" s="5"/>
    </row>
    <row r="45" spans="1:15" s="1" customFormat="1" ht="21" customHeight="1">
      <c r="C45" s="38">
        <v>4</v>
      </c>
      <c r="D45" s="74">
        <v>10</v>
      </c>
      <c r="E45" s="74">
        <v>40</v>
      </c>
      <c r="F45" s="75">
        <f t="shared" si="6"/>
        <v>5</v>
      </c>
      <c r="G45" s="47">
        <v>250</v>
      </c>
      <c r="H45" s="52">
        <f t="shared" si="3"/>
        <v>300</v>
      </c>
      <c r="I45" s="78">
        <f t="shared" si="4"/>
        <v>5.3999999999999999E-2</v>
      </c>
      <c r="J45" s="50">
        <f t="shared" si="4"/>
        <v>5.6000000000000001E-2</v>
      </c>
      <c r="K45" s="64">
        <f t="shared" si="4"/>
        <v>1.365</v>
      </c>
      <c r="L45" s="50">
        <f t="shared" si="4"/>
        <v>1.365</v>
      </c>
      <c r="M45" s="50">
        <f t="shared" si="5"/>
        <v>1.31</v>
      </c>
      <c r="N45" s="43">
        <f>(-M63+SQRT(4*M62*M45+M63*M63))/2/M62*F45</f>
        <v>19.663683041823329</v>
      </c>
      <c r="O45" s="5"/>
    </row>
    <row r="46" spans="1:15" s="1" customFormat="1" ht="21" customHeight="1">
      <c r="C46" s="38">
        <v>5</v>
      </c>
      <c r="D46" s="74">
        <v>10</v>
      </c>
      <c r="E46" s="74">
        <v>40</v>
      </c>
      <c r="F46" s="75">
        <f t="shared" si="6"/>
        <v>5</v>
      </c>
      <c r="G46" s="47">
        <v>250</v>
      </c>
      <c r="H46" s="52">
        <f t="shared" si="3"/>
        <v>300</v>
      </c>
      <c r="I46" s="78">
        <f t="shared" si="4"/>
        <v>5.3999999999999999E-2</v>
      </c>
      <c r="J46" s="50">
        <f t="shared" si="4"/>
        <v>5.6000000000000001E-2</v>
      </c>
      <c r="K46" s="64">
        <f t="shared" si="4"/>
        <v>1.365</v>
      </c>
      <c r="L46" s="50">
        <f t="shared" si="4"/>
        <v>1.365</v>
      </c>
      <c r="M46" s="50">
        <f t="shared" si="5"/>
        <v>1.31</v>
      </c>
      <c r="N46" s="43">
        <f>(-M63+SQRT(4*M62*M46+M63*M63))/2/M62*F46</f>
        <v>19.663683041823329</v>
      </c>
      <c r="O46" s="5"/>
    </row>
    <row r="47" spans="1:15" s="1" customFormat="1" ht="21" customHeight="1">
      <c r="C47" s="38">
        <v>6</v>
      </c>
      <c r="D47" s="74">
        <v>10</v>
      </c>
      <c r="E47" s="74">
        <v>40</v>
      </c>
      <c r="F47" s="75">
        <f t="shared" si="6"/>
        <v>5</v>
      </c>
      <c r="G47" s="47">
        <v>250</v>
      </c>
      <c r="H47" s="52">
        <f t="shared" si="3"/>
        <v>300</v>
      </c>
      <c r="I47" s="78">
        <f t="shared" si="4"/>
        <v>5.3999999999999999E-2</v>
      </c>
      <c r="J47" s="50">
        <f t="shared" si="4"/>
        <v>5.6000000000000001E-2</v>
      </c>
      <c r="K47" s="64">
        <f t="shared" si="4"/>
        <v>1.365</v>
      </c>
      <c r="L47" s="50">
        <f t="shared" si="4"/>
        <v>1.365</v>
      </c>
      <c r="M47" s="50">
        <f t="shared" si="5"/>
        <v>1.31</v>
      </c>
      <c r="N47" s="43">
        <f>(-M63+SQRT(4*M62*M47+M63*M63))/2/M62*F47</f>
        <v>19.663683041823329</v>
      </c>
      <c r="O47" s="5"/>
    </row>
    <row r="48" spans="1:15" s="1" customFormat="1" ht="21" customHeight="1">
      <c r="C48" s="38">
        <v>7</v>
      </c>
      <c r="D48" s="74">
        <v>10</v>
      </c>
      <c r="E48" s="74">
        <v>40</v>
      </c>
      <c r="F48" s="75">
        <f t="shared" si="6"/>
        <v>5</v>
      </c>
      <c r="G48" s="47">
        <v>250</v>
      </c>
      <c r="H48" s="52">
        <f t="shared" si="3"/>
        <v>300</v>
      </c>
      <c r="I48" s="78">
        <f t="shared" si="4"/>
        <v>5.3999999999999999E-2</v>
      </c>
      <c r="J48" s="50">
        <f t="shared" si="4"/>
        <v>5.6000000000000001E-2</v>
      </c>
      <c r="K48" s="64">
        <f t="shared" si="4"/>
        <v>1.365</v>
      </c>
      <c r="L48" s="50">
        <f t="shared" si="4"/>
        <v>1.365</v>
      </c>
      <c r="M48" s="50">
        <f t="shared" si="5"/>
        <v>1.31</v>
      </c>
      <c r="N48" s="43">
        <f>(-M63+SQRT(4*M62*M48+M63*M63))/2/M62*F48</f>
        <v>19.663683041823329</v>
      </c>
      <c r="O48" s="5"/>
    </row>
    <row r="49" spans="2:15" s="1" customFormat="1" ht="21" customHeight="1">
      <c r="C49" s="79">
        <v>8</v>
      </c>
      <c r="D49" s="80">
        <v>10</v>
      </c>
      <c r="E49" s="80">
        <v>40</v>
      </c>
      <c r="F49" s="81">
        <f t="shared" si="6"/>
        <v>5</v>
      </c>
      <c r="G49" s="82">
        <v>250</v>
      </c>
      <c r="H49" s="83">
        <f t="shared" si="3"/>
        <v>300</v>
      </c>
      <c r="I49" s="84">
        <f t="shared" si="4"/>
        <v>5.3999999999999999E-2</v>
      </c>
      <c r="J49" s="85">
        <f t="shared" si="4"/>
        <v>5.6000000000000001E-2</v>
      </c>
      <c r="K49" s="86">
        <f t="shared" si="4"/>
        <v>1.365</v>
      </c>
      <c r="L49" s="85">
        <f t="shared" si="4"/>
        <v>1.365</v>
      </c>
      <c r="M49" s="85">
        <f t="shared" si="5"/>
        <v>1.31</v>
      </c>
      <c r="N49" s="87">
        <f>(-M63+SQRT(4*M62*M49+M63*M63))/2/M62*F49</f>
        <v>19.663683041823329</v>
      </c>
      <c r="O49" s="5"/>
    </row>
    <row r="50" spans="2:15" s="1" customFormat="1" ht="21" customHeight="1">
      <c r="C50" s="38">
        <v>9</v>
      </c>
      <c r="D50" s="74">
        <v>10</v>
      </c>
      <c r="E50" s="74">
        <v>40</v>
      </c>
      <c r="F50" s="75">
        <f t="shared" si="6"/>
        <v>5</v>
      </c>
      <c r="G50" s="47">
        <v>250</v>
      </c>
      <c r="H50" s="52">
        <f t="shared" si="3"/>
        <v>300</v>
      </c>
      <c r="I50" s="78">
        <f t="shared" ref="I50:L57" si="7">K10</f>
        <v>5.3999999999999999E-2</v>
      </c>
      <c r="J50" s="50">
        <f t="shared" si="7"/>
        <v>5.6000000000000001E-2</v>
      </c>
      <c r="K50" s="64">
        <f t="shared" si="7"/>
        <v>1.365</v>
      </c>
      <c r="L50" s="50">
        <f t="shared" si="7"/>
        <v>1.365</v>
      </c>
      <c r="M50" s="50">
        <f t="shared" si="5"/>
        <v>1.31</v>
      </c>
      <c r="N50" s="43">
        <f>(-M63+SQRT(4*M62*M50+M63*M63))/2/M62*F50</f>
        <v>19.663683041823329</v>
      </c>
      <c r="O50" s="5"/>
    </row>
    <row r="51" spans="2:15" s="1" customFormat="1" ht="21" customHeight="1">
      <c r="C51" s="38">
        <v>10</v>
      </c>
      <c r="D51" s="74">
        <v>10</v>
      </c>
      <c r="E51" s="74">
        <v>40</v>
      </c>
      <c r="F51" s="75">
        <f t="shared" si="6"/>
        <v>5</v>
      </c>
      <c r="G51" s="47">
        <v>250</v>
      </c>
      <c r="H51" s="52">
        <f t="shared" si="3"/>
        <v>300</v>
      </c>
      <c r="I51" s="78">
        <f t="shared" si="7"/>
        <v>5.3999999999999999E-2</v>
      </c>
      <c r="J51" s="50">
        <f t="shared" si="7"/>
        <v>5.6000000000000001E-2</v>
      </c>
      <c r="K51" s="64">
        <f t="shared" si="7"/>
        <v>1.365</v>
      </c>
      <c r="L51" s="50">
        <f t="shared" si="7"/>
        <v>1.365</v>
      </c>
      <c r="M51" s="50">
        <f t="shared" si="5"/>
        <v>1.31</v>
      </c>
      <c r="N51" s="43">
        <f>(-M63+SQRT(4*M62*M51+M63*M63))/2/M62*F51</f>
        <v>19.663683041823329</v>
      </c>
      <c r="O51" s="5"/>
    </row>
    <row r="52" spans="2:15" s="1" customFormat="1" ht="21" customHeight="1">
      <c r="C52" s="38">
        <v>11</v>
      </c>
      <c r="D52" s="74">
        <v>10</v>
      </c>
      <c r="E52" s="74">
        <v>40</v>
      </c>
      <c r="F52" s="75">
        <f t="shared" si="6"/>
        <v>5</v>
      </c>
      <c r="G52" s="47">
        <v>250</v>
      </c>
      <c r="H52" s="52">
        <f t="shared" si="3"/>
        <v>300</v>
      </c>
      <c r="I52" s="78">
        <f t="shared" si="7"/>
        <v>5.3999999999999999E-2</v>
      </c>
      <c r="J52" s="50">
        <f t="shared" si="7"/>
        <v>5.6000000000000001E-2</v>
      </c>
      <c r="K52" s="64">
        <f t="shared" si="7"/>
        <v>1.365</v>
      </c>
      <c r="L52" s="50">
        <f t="shared" si="7"/>
        <v>1.365</v>
      </c>
      <c r="M52" s="50">
        <f t="shared" si="5"/>
        <v>1.31</v>
      </c>
      <c r="N52" s="43">
        <f>(-M63+SQRT(4*M62*M52+M63*M63))/2/M62*F52</f>
        <v>19.663683041823329</v>
      </c>
      <c r="O52" s="5"/>
    </row>
    <row r="53" spans="2:15" s="1" customFormat="1" ht="21" customHeight="1">
      <c r="C53" s="38">
        <v>12</v>
      </c>
      <c r="D53" s="74">
        <v>10</v>
      </c>
      <c r="E53" s="74">
        <v>40</v>
      </c>
      <c r="F53" s="75">
        <f t="shared" si="6"/>
        <v>5</v>
      </c>
      <c r="G53" s="47">
        <v>250</v>
      </c>
      <c r="H53" s="52">
        <f t="shared" si="3"/>
        <v>300</v>
      </c>
      <c r="I53" s="78">
        <f t="shared" si="7"/>
        <v>5.3999999999999999E-2</v>
      </c>
      <c r="J53" s="50">
        <f t="shared" si="7"/>
        <v>5.6000000000000001E-2</v>
      </c>
      <c r="K53" s="64">
        <f t="shared" si="7"/>
        <v>1.365</v>
      </c>
      <c r="L53" s="50">
        <f t="shared" si="7"/>
        <v>1.365</v>
      </c>
      <c r="M53" s="50">
        <f t="shared" si="5"/>
        <v>1.31</v>
      </c>
      <c r="N53" s="43">
        <f>(-M63+SQRT(4*M62*M53+M63*M63))/2/M62*F53</f>
        <v>19.663683041823329</v>
      </c>
      <c r="O53" s="5"/>
    </row>
    <row r="54" spans="2:15" s="1" customFormat="1" ht="21" customHeight="1">
      <c r="C54" s="38">
        <v>13</v>
      </c>
      <c r="D54" s="74">
        <v>10</v>
      </c>
      <c r="E54" s="74">
        <v>40</v>
      </c>
      <c r="F54" s="75">
        <f t="shared" si="6"/>
        <v>5</v>
      </c>
      <c r="G54" s="47">
        <v>250</v>
      </c>
      <c r="H54" s="52">
        <f t="shared" si="3"/>
        <v>300</v>
      </c>
      <c r="I54" s="78">
        <f t="shared" si="7"/>
        <v>5.3999999999999999E-2</v>
      </c>
      <c r="J54" s="50">
        <f t="shared" si="7"/>
        <v>5.6000000000000001E-2</v>
      </c>
      <c r="K54" s="64">
        <f t="shared" si="7"/>
        <v>1.365</v>
      </c>
      <c r="L54" s="50">
        <f t="shared" si="7"/>
        <v>1.365</v>
      </c>
      <c r="M54" s="50">
        <f t="shared" si="5"/>
        <v>1.31</v>
      </c>
      <c r="N54" s="43">
        <f>(-M63+SQRT(4*M62*M54+M63*M63))/2/M62*F54</f>
        <v>19.663683041823329</v>
      </c>
      <c r="O54" s="5"/>
    </row>
    <row r="55" spans="2:15" s="1" customFormat="1" ht="21" customHeight="1">
      <c r="B55" s="6"/>
      <c r="C55" s="38">
        <v>14</v>
      </c>
      <c r="D55" s="74">
        <v>10</v>
      </c>
      <c r="E55" s="88">
        <v>40</v>
      </c>
      <c r="F55" s="75">
        <f t="shared" si="6"/>
        <v>5</v>
      </c>
      <c r="G55" s="52">
        <v>250</v>
      </c>
      <c r="H55" s="52">
        <f t="shared" si="3"/>
        <v>300</v>
      </c>
      <c r="I55" s="78">
        <f t="shared" si="7"/>
        <v>5.3999999999999999E-2</v>
      </c>
      <c r="J55" s="50">
        <f t="shared" si="7"/>
        <v>5.6000000000000001E-2</v>
      </c>
      <c r="K55" s="64">
        <f t="shared" si="7"/>
        <v>1.365</v>
      </c>
      <c r="L55" s="50">
        <f t="shared" si="7"/>
        <v>1.365</v>
      </c>
      <c r="M55" s="40">
        <f t="shared" si="5"/>
        <v>1.31</v>
      </c>
      <c r="N55" s="43">
        <f>(-M63+SQRT(4*M62*M55+M63*M63))/2/M62*F55</f>
        <v>19.663683041823329</v>
      </c>
      <c r="O55" s="5"/>
    </row>
    <row r="56" spans="2:15" s="1" customFormat="1" ht="21" customHeight="1">
      <c r="B56" s="6"/>
      <c r="C56" s="38">
        <v>15</v>
      </c>
      <c r="D56" s="74">
        <v>50</v>
      </c>
      <c r="E56" s="88">
        <v>0</v>
      </c>
      <c r="F56" s="75">
        <f t="shared" si="6"/>
        <v>1</v>
      </c>
      <c r="G56" s="52">
        <v>250</v>
      </c>
      <c r="H56" s="52">
        <f t="shared" si="3"/>
        <v>300</v>
      </c>
      <c r="I56" s="78">
        <f t="shared" si="7"/>
        <v>5.3999999999999999E-2</v>
      </c>
      <c r="J56" s="50">
        <f t="shared" si="7"/>
        <v>5.6000000000000001E-2</v>
      </c>
      <c r="K56" s="64">
        <f t="shared" si="7"/>
        <v>1.365</v>
      </c>
      <c r="L56" s="50">
        <f t="shared" si="7"/>
        <v>1.365</v>
      </c>
      <c r="M56" s="40">
        <f t="shared" si="5"/>
        <v>1.31</v>
      </c>
      <c r="N56" s="43">
        <f>(-M63+SQRT(4*M62*M56+M63*M63))/2/M62*F56</f>
        <v>3.932736608364666</v>
      </c>
      <c r="O56" s="5"/>
    </row>
    <row r="57" spans="2:15" s="1" customFormat="1" ht="21" customHeight="1" thickBot="1">
      <c r="B57" s="6"/>
      <c r="C57" s="41">
        <v>16</v>
      </c>
      <c r="D57" s="89">
        <v>50</v>
      </c>
      <c r="E57" s="90">
        <v>0</v>
      </c>
      <c r="F57" s="91">
        <f t="shared" si="6"/>
        <v>1</v>
      </c>
      <c r="G57" s="56">
        <v>250</v>
      </c>
      <c r="H57" s="57">
        <f t="shared" si="3"/>
        <v>300</v>
      </c>
      <c r="I57" s="58">
        <f t="shared" si="7"/>
        <v>5.3999999999999999E-2</v>
      </c>
      <c r="J57" s="14">
        <f t="shared" si="7"/>
        <v>5.6000000000000001E-2</v>
      </c>
      <c r="K57" s="58">
        <f t="shared" si="7"/>
        <v>1.365</v>
      </c>
      <c r="L57" s="14">
        <f t="shared" si="7"/>
        <v>1.365</v>
      </c>
      <c r="M57" s="92">
        <f t="shared" si="5"/>
        <v>1.31</v>
      </c>
      <c r="N57" s="53">
        <f>(-M63+SQRT(4*M62*M57+M63*M63))/2/M62*F57</f>
        <v>3.932736608364666</v>
      </c>
      <c r="O57" s="5"/>
    </row>
    <row r="58" spans="2:15" s="1" customFormat="1" ht="27.75" customHeight="1" thickTop="1">
      <c r="C58" s="60" t="s">
        <v>24</v>
      </c>
      <c r="D58" s="60"/>
      <c r="E58" s="61"/>
      <c r="F58" s="62"/>
      <c r="G58" s="62"/>
      <c r="H58" s="63"/>
      <c r="J58" s="63"/>
      <c r="K58" s="63"/>
      <c r="L58" s="63"/>
      <c r="M58" s="64"/>
      <c r="N58" s="65"/>
      <c r="O58" s="5"/>
    </row>
    <row r="59" spans="2:15" s="1" customFormat="1" ht="15">
      <c r="C59" s="70"/>
      <c r="D59" s="74"/>
      <c r="E59" s="74"/>
      <c r="F59" s="93"/>
      <c r="G59" s="66"/>
      <c r="H59" s="66"/>
      <c r="I59" s="63"/>
      <c r="J59" s="63"/>
      <c r="K59" s="63"/>
      <c r="L59" s="63"/>
      <c r="M59" s="64"/>
      <c r="N59" s="65"/>
      <c r="O59" s="5"/>
    </row>
    <row r="60" spans="2:15" s="1" customFormat="1" ht="15">
      <c r="C60" s="70"/>
      <c r="D60" s="74"/>
      <c r="E60" s="74"/>
      <c r="F60" s="93"/>
      <c r="G60" s="66"/>
      <c r="H60" s="66"/>
      <c r="I60" s="63"/>
      <c r="J60" s="63"/>
      <c r="K60" s="63"/>
      <c r="L60" s="63"/>
      <c r="M60" s="64"/>
      <c r="N60" s="65"/>
      <c r="O60" s="5"/>
    </row>
    <row r="61" spans="2:15" s="1" customFormat="1" ht="18">
      <c r="C61" s="70"/>
      <c r="D61" s="74"/>
      <c r="E61" s="74"/>
      <c r="F61" s="93"/>
      <c r="G61" s="66"/>
      <c r="H61" s="66"/>
      <c r="I61" s="63"/>
      <c r="J61" s="63"/>
      <c r="K61" s="63"/>
      <c r="L61" s="104" t="s">
        <v>40</v>
      </c>
      <c r="M61" s="104"/>
      <c r="N61" s="65"/>
      <c r="O61" s="5"/>
    </row>
    <row r="62" spans="2:15" s="1" customFormat="1" ht="15.75">
      <c r="K62" s="94"/>
      <c r="L62" s="95" t="s">
        <v>31</v>
      </c>
      <c r="M62" s="96">
        <v>3.1199999999999999E-2</v>
      </c>
      <c r="N62" s="5"/>
      <c r="O62" s="5"/>
    </row>
    <row r="63" spans="2:15" s="1" customFormat="1" ht="15.75">
      <c r="K63" s="94"/>
      <c r="L63" s="97" t="s">
        <v>32</v>
      </c>
      <c r="M63" s="98">
        <v>0.2104</v>
      </c>
      <c r="N63" s="5"/>
      <c r="O63" s="5"/>
    </row>
    <row r="64" spans="2:15" s="1" customFormat="1" ht="15">
      <c r="K64" s="3"/>
      <c r="L64" s="3"/>
      <c r="M64" s="4"/>
      <c r="N64" s="5"/>
      <c r="O64" s="5"/>
    </row>
    <row r="65" spans="11:15" s="1" customFormat="1" ht="15">
      <c r="K65" s="3"/>
      <c r="L65" s="3"/>
      <c r="M65" s="4"/>
      <c r="N65" s="5"/>
      <c r="O65" s="5"/>
    </row>
    <row r="66" spans="11:15" s="1" customFormat="1" ht="15">
      <c r="K66" s="3"/>
      <c r="L66" s="3"/>
      <c r="M66" s="4"/>
      <c r="N66" s="5"/>
      <c r="O66" s="5"/>
    </row>
    <row r="67" spans="11:15" s="1" customFormat="1" ht="15">
      <c r="K67" s="3"/>
      <c r="L67" s="3"/>
      <c r="M67" s="4"/>
      <c r="N67" s="5"/>
      <c r="O67" s="5"/>
    </row>
    <row r="68" spans="11:15" s="1" customFormat="1" ht="15">
      <c r="K68" s="3"/>
      <c r="L68" s="3"/>
      <c r="M68" s="4"/>
      <c r="N68" s="5"/>
    </row>
    <row r="69" spans="11:15" s="1" customFormat="1" ht="15">
      <c r="K69" s="3"/>
      <c r="L69" s="3"/>
      <c r="M69" s="4"/>
      <c r="N69" s="5"/>
    </row>
    <row r="70" spans="11:15" s="1" customFormat="1" ht="15">
      <c r="K70" s="3"/>
      <c r="L70" s="3"/>
      <c r="M70" s="4"/>
      <c r="N70" s="5"/>
    </row>
    <row r="71" spans="11:15" s="1" customFormat="1" ht="15">
      <c r="K71" s="3"/>
      <c r="L71" s="3"/>
      <c r="M71" s="4"/>
      <c r="N71" s="5"/>
    </row>
    <row r="72" spans="11:15" s="1" customFormat="1" ht="15">
      <c r="K72" s="3"/>
      <c r="L72" s="3"/>
      <c r="M72" s="4"/>
      <c r="N72" s="5"/>
    </row>
    <row r="73" spans="11:15" s="1" customFormat="1" ht="15">
      <c r="K73" s="3"/>
      <c r="L73" s="3"/>
      <c r="M73" s="4"/>
      <c r="N73" s="5"/>
    </row>
    <row r="74" spans="11:15" s="1" customFormat="1" ht="15">
      <c r="K74" s="3"/>
      <c r="L74" s="3"/>
      <c r="M74" s="4"/>
      <c r="N74" s="5"/>
    </row>
    <row r="75" spans="11:15" s="1" customFormat="1" ht="15">
      <c r="K75" s="3"/>
      <c r="L75" s="3"/>
      <c r="M75" s="4"/>
      <c r="N75" s="5"/>
    </row>
    <row r="76" spans="11:15" s="1" customFormat="1" ht="15">
      <c r="K76" s="3"/>
      <c r="L76" s="3"/>
      <c r="M76" s="4"/>
      <c r="N76" s="5"/>
    </row>
    <row r="77" spans="11:15" s="1" customFormat="1" ht="15">
      <c r="K77" s="3"/>
      <c r="L77" s="3"/>
      <c r="M77" s="4"/>
      <c r="N77" s="5"/>
    </row>
    <row r="78" spans="11:15" s="1" customFormat="1" ht="15">
      <c r="K78" s="3"/>
      <c r="L78" s="3"/>
      <c r="M78" s="4"/>
      <c r="N78" s="5"/>
    </row>
    <row r="79" spans="11:15" s="1" customFormat="1" ht="15">
      <c r="K79" s="3"/>
      <c r="L79" s="3"/>
      <c r="M79" s="4"/>
      <c r="N79" s="5"/>
    </row>
    <row r="80" spans="11:15" s="1" customFormat="1" ht="15">
      <c r="K80" s="3"/>
      <c r="L80" s="3"/>
      <c r="M80" s="4"/>
      <c r="N80" s="5"/>
    </row>
    <row r="81" spans="1:15" s="1" customFormat="1" ht="15">
      <c r="K81" s="3"/>
      <c r="L81" s="3"/>
      <c r="M81" s="4"/>
      <c r="N81" s="5"/>
    </row>
    <row r="82" spans="1:15" s="1" customFormat="1" ht="15">
      <c r="K82" s="3"/>
      <c r="L82" s="3"/>
      <c r="M82" s="4"/>
      <c r="N82" s="5"/>
    </row>
    <row r="83" spans="1:15" s="1" customFormat="1" ht="15">
      <c r="K83" s="3"/>
      <c r="L83" s="3"/>
      <c r="M83" s="4"/>
      <c r="N83" s="5"/>
    </row>
    <row r="84" spans="1:15">
      <c r="B84" s="99"/>
      <c r="C84" s="99"/>
      <c r="D84" s="99"/>
      <c r="E84" s="99"/>
      <c r="F84" s="99"/>
      <c r="G84" s="99"/>
      <c r="H84" s="99"/>
      <c r="I84" s="99"/>
      <c r="J84" s="99"/>
      <c r="K84" s="100"/>
      <c r="L84" s="100"/>
      <c r="M84" s="101"/>
      <c r="N84" s="102"/>
      <c r="O84" s="99"/>
    </row>
    <row r="85" spans="1:15">
      <c r="B85" s="99"/>
      <c r="C85" s="99"/>
      <c r="D85" s="99"/>
      <c r="E85" s="99"/>
      <c r="F85" s="99"/>
      <c r="G85" s="99"/>
      <c r="H85" s="99"/>
      <c r="I85" s="99"/>
      <c r="J85" s="99"/>
      <c r="K85" s="100"/>
      <c r="L85" s="100"/>
      <c r="M85" s="101"/>
      <c r="N85" s="102"/>
      <c r="O85" s="99"/>
    </row>
    <row r="86" spans="1:15">
      <c r="A86" s="99"/>
      <c r="B86" s="99"/>
      <c r="C86" s="99"/>
      <c r="D86" s="99"/>
      <c r="E86" s="99"/>
      <c r="F86" s="99"/>
      <c r="G86" s="99"/>
      <c r="H86" s="99"/>
      <c r="I86" s="99"/>
      <c r="J86" s="100"/>
      <c r="K86" s="100"/>
      <c r="L86" s="101"/>
      <c r="M86" s="102"/>
      <c r="N86" s="99"/>
    </row>
    <row r="87" spans="1:15">
      <c r="A87" s="99"/>
      <c r="B87" s="99"/>
      <c r="C87" s="99"/>
      <c r="D87" s="99"/>
      <c r="E87" s="99"/>
      <c r="F87" s="99"/>
      <c r="G87" s="99"/>
      <c r="H87" s="99"/>
      <c r="I87" s="99"/>
      <c r="J87" s="100"/>
      <c r="K87" s="100"/>
      <c r="L87" s="101"/>
      <c r="M87" s="102"/>
      <c r="N87" s="99"/>
    </row>
    <row r="88" spans="1:1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5" ht="14.25">
      <c r="A90" s="103"/>
      <c r="N90" s="103"/>
    </row>
    <row r="91" spans="1:15" ht="14.25">
      <c r="A91" s="103"/>
      <c r="N91" s="103"/>
    </row>
    <row r="92" spans="1:15" ht="14.25">
      <c r="A92" s="103"/>
      <c r="N92" s="103"/>
    </row>
    <row r="93" spans="1:15" ht="14.25">
      <c r="A93" s="103"/>
      <c r="N93" s="103"/>
    </row>
    <row r="94" spans="1:15" ht="14.25">
      <c r="A94" s="103"/>
      <c r="N94" s="103"/>
    </row>
  </sheetData>
  <mergeCells count="8">
    <mergeCell ref="L61:M61"/>
    <mergeCell ref="C7:F7"/>
    <mergeCell ref="G7:J7"/>
    <mergeCell ref="K7:N7"/>
    <mergeCell ref="I24:J24"/>
    <mergeCell ref="K24:L24"/>
    <mergeCell ref="I40:J40"/>
    <mergeCell ref="K40:L40"/>
  </mergeCells>
  <printOptions horizontalCentered="1"/>
  <pageMargins left="0.75" right="0.75" top="1" bottom="1" header="0.5" footer="0.5"/>
  <pageSetup scale="43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Protein Turbidity</vt:lpstr>
    </vt:vector>
  </TitlesOfParts>
  <Company>Chondrex,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Masse</dc:creator>
  <cp:lastModifiedBy>Chondrex-Jessica</cp:lastModifiedBy>
  <cp:lastPrinted>2011-10-06T18:23:41Z</cp:lastPrinted>
  <dcterms:created xsi:type="dcterms:W3CDTF">2008-02-03T09:11:05Z</dcterms:created>
  <dcterms:modified xsi:type="dcterms:W3CDTF">2020-08-24T17:37:22Z</dcterms:modified>
</cp:coreProperties>
</file>