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CHONDREXSERVER\Chondrex Shared\User Share\Telopeptide\"/>
    </mc:Choice>
  </mc:AlternateContent>
  <bookViews>
    <workbookView xWindow="1965" yWindow="1680" windowWidth="27765" windowHeight="15495" tabRatio="500" xr2:uid="{00000000-000D-0000-FFFF-FFFF00000000}"/>
  </bookViews>
  <sheets>
    <sheet name="6033" sheetId="1" r:id="rId1"/>
  </sheets>
  <definedNames>
    <definedName name="MethodPointer" localSheetId="0">25436976</definedName>
    <definedName name="MethodPointer">46715080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46" i="1" l="1"/>
  <c r="E23" i="1"/>
  <c r="C23" i="1"/>
  <c r="C30" i="1"/>
  <c r="M30" i="1"/>
  <c r="M41" i="1"/>
  <c r="E85" i="1"/>
  <c r="M29" i="1"/>
  <c r="M40" i="1"/>
  <c r="E84" i="1"/>
  <c r="M28" i="1"/>
  <c r="M39" i="1"/>
  <c r="E83" i="1"/>
  <c r="M27" i="1"/>
  <c r="M38" i="1"/>
  <c r="E82" i="1"/>
  <c r="M26" i="1"/>
  <c r="M37" i="1"/>
  <c r="E81" i="1"/>
  <c r="M25" i="1"/>
  <c r="M36" i="1"/>
  <c r="E80" i="1"/>
  <c r="M24" i="1"/>
  <c r="M35" i="1"/>
  <c r="E79" i="1"/>
  <c r="M23" i="1"/>
  <c r="M34" i="1"/>
  <c r="E78" i="1"/>
  <c r="K30" i="1"/>
  <c r="K41" i="1"/>
  <c r="E77" i="1"/>
  <c r="K29" i="1"/>
  <c r="K40" i="1"/>
  <c r="E76" i="1"/>
  <c r="K28" i="1"/>
  <c r="K39" i="1"/>
  <c r="E75" i="1"/>
  <c r="K27" i="1"/>
  <c r="K38" i="1"/>
  <c r="E74" i="1"/>
  <c r="K26" i="1"/>
  <c r="K37" i="1"/>
  <c r="E73" i="1"/>
  <c r="K25" i="1"/>
  <c r="K36" i="1"/>
  <c r="E72" i="1"/>
  <c r="K24" i="1"/>
  <c r="K35" i="1"/>
  <c r="E71" i="1"/>
  <c r="K23" i="1"/>
  <c r="K34" i="1"/>
  <c r="E70" i="1"/>
  <c r="I30" i="1"/>
  <c r="I41" i="1"/>
  <c r="E69" i="1"/>
  <c r="I29" i="1"/>
  <c r="I40" i="1"/>
  <c r="E68" i="1"/>
  <c r="I28" i="1"/>
  <c r="I39" i="1"/>
  <c r="E67" i="1"/>
  <c r="I27" i="1"/>
  <c r="I38" i="1"/>
  <c r="E66" i="1"/>
  <c r="I26" i="1"/>
  <c r="I37" i="1"/>
  <c r="E65" i="1"/>
  <c r="I25" i="1"/>
  <c r="I36" i="1"/>
  <c r="E64" i="1"/>
  <c r="I24" i="1"/>
  <c r="I35" i="1"/>
  <c r="E63" i="1"/>
  <c r="I23" i="1"/>
  <c r="I34" i="1"/>
  <c r="E62" i="1"/>
  <c r="G30" i="1"/>
  <c r="G41" i="1"/>
  <c r="E61" i="1"/>
  <c r="G29" i="1"/>
  <c r="G40" i="1"/>
  <c r="E60" i="1"/>
  <c r="G28" i="1"/>
  <c r="G39" i="1"/>
  <c r="E59" i="1"/>
  <c r="G27" i="1"/>
  <c r="G38" i="1"/>
  <c r="E58" i="1"/>
  <c r="G26" i="1"/>
  <c r="G37" i="1"/>
  <c r="E57" i="1"/>
  <c r="G25" i="1"/>
  <c r="G36" i="1"/>
  <c r="E56" i="1"/>
  <c r="G24" i="1"/>
  <c r="G35" i="1"/>
  <c r="E55" i="1"/>
  <c r="G23" i="1"/>
  <c r="G34" i="1"/>
  <c r="E54" i="1"/>
  <c r="E30" i="1"/>
  <c r="E41" i="1"/>
  <c r="E53" i="1"/>
  <c r="C29" i="1"/>
  <c r="C40" i="1"/>
  <c r="B48" i="1"/>
  <c r="B49" i="1"/>
  <c r="B50" i="1"/>
  <c r="B51" i="1"/>
  <c r="B52" i="1"/>
  <c r="B53" i="1"/>
  <c r="E29" i="1"/>
  <c r="E40" i="1"/>
  <c r="E52" i="1"/>
  <c r="C28" i="1"/>
  <c r="C39" i="1"/>
  <c r="E28" i="1"/>
  <c r="E39" i="1"/>
  <c r="E51" i="1"/>
  <c r="C27" i="1"/>
  <c r="C38" i="1"/>
  <c r="E27" i="1"/>
  <c r="E38" i="1"/>
  <c r="E50" i="1"/>
  <c r="C26" i="1"/>
  <c r="C37" i="1"/>
  <c r="E26" i="1"/>
  <c r="E37" i="1"/>
  <c r="E49" i="1"/>
  <c r="C25" i="1"/>
  <c r="C36" i="1"/>
  <c r="E25" i="1"/>
  <c r="E36" i="1"/>
  <c r="E48" i="1"/>
  <c r="C24" i="1"/>
  <c r="C35" i="1"/>
  <c r="E24" i="1"/>
  <c r="E35" i="1"/>
  <c r="E47" i="1"/>
  <c r="C34" i="1"/>
  <c r="E34" i="1"/>
  <c r="E46" i="1"/>
  <c r="C42" i="1"/>
  <c r="L41" i="1"/>
  <c r="J41" i="1"/>
  <c r="H41" i="1"/>
  <c r="F41" i="1"/>
  <c r="D41" i="1"/>
  <c r="L40" i="1"/>
  <c r="J40" i="1"/>
  <c r="H40" i="1"/>
  <c r="F40" i="1"/>
  <c r="D40" i="1"/>
  <c r="B29" i="1"/>
  <c r="B40" i="1"/>
  <c r="L39" i="1"/>
  <c r="J39" i="1"/>
  <c r="H39" i="1"/>
  <c r="F39" i="1"/>
  <c r="D39" i="1"/>
  <c r="B28" i="1"/>
  <c r="B39" i="1"/>
  <c r="L38" i="1"/>
  <c r="J38" i="1"/>
  <c r="H38" i="1"/>
  <c r="F38" i="1"/>
  <c r="D38" i="1"/>
  <c r="B27" i="1"/>
  <c r="B38" i="1"/>
  <c r="L37" i="1"/>
  <c r="J37" i="1"/>
  <c r="H37" i="1"/>
  <c r="F37" i="1"/>
  <c r="D37" i="1"/>
  <c r="B26" i="1"/>
  <c r="B37" i="1"/>
  <c r="L36" i="1"/>
  <c r="J36" i="1"/>
  <c r="H36" i="1"/>
  <c r="F36" i="1"/>
  <c r="D36" i="1"/>
  <c r="B25" i="1"/>
  <c r="B36" i="1"/>
  <c r="L35" i="1"/>
  <c r="J35" i="1"/>
  <c r="H35" i="1"/>
  <c r="F35" i="1"/>
  <c r="D35" i="1"/>
  <c r="B24" i="1"/>
  <c r="B35" i="1"/>
  <c r="L34" i="1"/>
  <c r="J34" i="1"/>
  <c r="H34" i="1"/>
  <c r="F34" i="1"/>
  <c r="D34" i="1"/>
  <c r="B23" i="1"/>
  <c r="B34" i="1"/>
  <c r="L30" i="1"/>
  <c r="J30" i="1"/>
  <c r="H30" i="1"/>
  <c r="F30" i="1"/>
  <c r="D30" i="1"/>
  <c r="B30" i="1"/>
  <c r="L29" i="1"/>
  <c r="J29" i="1"/>
  <c r="H29" i="1"/>
  <c r="F29" i="1"/>
  <c r="D29" i="1"/>
  <c r="L28" i="1"/>
  <c r="J28" i="1"/>
  <c r="H28" i="1"/>
  <c r="F28" i="1"/>
  <c r="D28" i="1"/>
  <c r="L27" i="1"/>
  <c r="J27" i="1"/>
  <c r="H27" i="1"/>
  <c r="F27" i="1"/>
  <c r="D27" i="1"/>
  <c r="L26" i="1"/>
  <c r="J26" i="1"/>
  <c r="H26" i="1"/>
  <c r="F26" i="1"/>
  <c r="D26" i="1"/>
  <c r="L25" i="1"/>
  <c r="J25" i="1"/>
  <c r="H25" i="1"/>
  <c r="F25" i="1"/>
  <c r="D25" i="1"/>
  <c r="L24" i="1"/>
  <c r="J24" i="1"/>
  <c r="H24" i="1"/>
  <c r="F24" i="1"/>
  <c r="D24" i="1"/>
  <c r="L23" i="1"/>
  <c r="J23" i="1"/>
  <c r="H23" i="1"/>
  <c r="F23" i="1"/>
  <c r="D23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  <c r="M4" i="1"/>
  <c r="K4" i="1"/>
  <c r="I4" i="1"/>
  <c r="G4" i="1"/>
  <c r="E4" i="1"/>
  <c r="M3" i="1"/>
  <c r="K3" i="1"/>
  <c r="I3" i="1"/>
  <c r="G3" i="1"/>
  <c r="E3" i="1"/>
  <c r="C41" i="1"/>
  <c r="H46" i="1"/>
  <c r="C47" i="1"/>
  <c r="F47" i="1"/>
  <c r="H47" i="1"/>
  <c r="C48" i="1"/>
  <c r="F48" i="1"/>
  <c r="H48" i="1"/>
  <c r="C49" i="1"/>
  <c r="F49" i="1"/>
  <c r="H49" i="1"/>
  <c r="C50" i="1"/>
  <c r="F50" i="1"/>
  <c r="H50" i="1"/>
  <c r="C51" i="1"/>
  <c r="F51" i="1"/>
  <c r="H51" i="1"/>
  <c r="C52" i="1"/>
  <c r="F52" i="1"/>
  <c r="H52" i="1"/>
  <c r="C53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</calcChain>
</file>

<file path=xl/sharedStrings.xml><?xml version="1.0" encoding="utf-8"?>
<sst xmlns="http://schemas.openxmlformats.org/spreadsheetml/2006/main" count="68" uniqueCount="59">
  <si>
    <t>PLATE 1</t>
  </si>
  <si>
    <t>Standard-7</t>
  </si>
  <si>
    <t>S1</t>
  </si>
  <si>
    <t>S9</t>
  </si>
  <si>
    <t>S17</t>
  </si>
  <si>
    <t>S25</t>
  </si>
  <si>
    <t>S33</t>
  </si>
  <si>
    <t>Standard-6</t>
  </si>
  <si>
    <t>S2</t>
  </si>
  <si>
    <t>S10</t>
  </si>
  <si>
    <t>S18</t>
  </si>
  <si>
    <t>S26</t>
  </si>
  <si>
    <t>S34</t>
  </si>
  <si>
    <t>Standard-5</t>
  </si>
  <si>
    <t>S3</t>
  </si>
  <si>
    <t>S11</t>
  </si>
  <si>
    <t>S19</t>
  </si>
  <si>
    <t>S27</t>
  </si>
  <si>
    <t>S35</t>
  </si>
  <si>
    <t>Standard-4</t>
  </si>
  <si>
    <t>S4</t>
  </si>
  <si>
    <t>S12</t>
  </si>
  <si>
    <t>S20</t>
  </si>
  <si>
    <t>S28</t>
  </si>
  <si>
    <t>S36</t>
  </si>
  <si>
    <t>Standard-3</t>
  </si>
  <si>
    <t>S5</t>
  </si>
  <si>
    <t>S13</t>
  </si>
  <si>
    <t>S21</t>
  </si>
  <si>
    <t>S29</t>
  </si>
  <si>
    <t>S37</t>
  </si>
  <si>
    <t>Standard-2</t>
  </si>
  <si>
    <t>S6</t>
  </si>
  <si>
    <t>S14</t>
  </si>
  <si>
    <t>S22</t>
  </si>
  <si>
    <t>S30</t>
  </si>
  <si>
    <t>S38</t>
  </si>
  <si>
    <t>Standard-1</t>
  </si>
  <si>
    <t>S7</t>
  </si>
  <si>
    <t>S15</t>
  </si>
  <si>
    <t>S23</t>
  </si>
  <si>
    <t>S31</t>
  </si>
  <si>
    <t>S39</t>
  </si>
  <si>
    <t>Blank</t>
  </si>
  <si>
    <t>S8</t>
  </si>
  <si>
    <t>S16</t>
  </si>
  <si>
    <t>S24</t>
  </si>
  <si>
    <t>S32</t>
  </si>
  <si>
    <t>S40</t>
  </si>
  <si>
    <t>RAW DATA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</si>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</sst>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%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0" fontId="1" fillId="0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9" fillId="0" borderId="0"/>
    <xf numFmtId="0" fontId="9" fillId="0" borderId="0"/>
  </cellStyleXfs>
  <cellXfs count="72">
    <xf numFmtId="0" fontId="0" fillId="0" borderId="0" xfId="0"/>
    <xf numFmtId="0" fontId="0" fillId="0" borderId="0" xfId="1" applyFont="1"/>
    <xf numFmtId="0" fontId="1" fillId="0" borderId="0" xfId="1"/>
    <xf numFmtId="164" fontId="2" fillId="0" borderId="0" xfId="2" applyNumberFormat="1" applyFont="1" applyAlignment="1" applyProtection="1">
      <alignment horizontal="left" vertical="center"/>
      <protection locked="0"/>
    </xf>
    <xf numFmtId="1" fontId="1" fillId="0" borderId="0" xfId="1" applyNumberFormat="1"/>
    <xf numFmtId="165" fontId="1" fillId="15" borderId="2" xfId="2" applyNumberFormat="1" applyFill="1" applyBorder="1" applyAlignment="1">
      <alignment horizontal="center"/>
    </xf>
    <xf numFmtId="165" fontId="1" fillId="16" borderId="2" xfId="2" applyNumberFormat="1" applyFill="1" applyBorder="1" applyAlignment="1">
      <alignment horizontal="center"/>
    </xf>
    <xf numFmtId="165" fontId="1" fillId="0" borderId="2" xfId="2" applyNumberFormat="1" applyFill="1" applyBorder="1" applyAlignment="1">
      <alignment horizontal="center"/>
    </xf>
    <xf numFmtId="49" fontId="0" fillId="0" borderId="0" xfId="1" applyNumberFormat="1" applyFont="1"/>
    <xf numFmtId="49" fontId="0" fillId="0" borderId="0" xfId="1" quotePrefix="1" applyNumberFormat="1" applyFont="1"/>
    <xf numFmtId="165" fontId="1" fillId="17" borderId="2" xfId="2" applyNumberFormat="1" applyFill="1" applyBorder="1" applyAlignment="1">
      <alignment horizontal="center"/>
    </xf>
    <xf numFmtId="0" fontId="1" fillId="0" borderId="0" xfId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164" fontId="4" fillId="18" borderId="0" xfId="2" applyNumberFormat="1" applyFont="1" applyFill="1" applyAlignment="1" applyProtection="1">
      <alignment horizontal="left" vertical="center"/>
      <protection locked="0"/>
    </xf>
    <xf numFmtId="1" fontId="1" fillId="0" borderId="0" xfId="1" applyNumberFormat="1" applyFill="1" applyAlignment="1">
      <alignment horizontal="center"/>
    </xf>
    <xf numFmtId="1" fontId="1" fillId="0" borderId="0" xfId="1" applyNumberFormat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16" borderId="4" xfId="2" applyFont="1" applyFill="1" applyBorder="1" applyAlignment="1">
      <alignment horizontal="center" vertical="center" wrapText="1"/>
    </xf>
    <xf numFmtId="49" fontId="1" fillId="0" borderId="0" xfId="1" applyNumberFormat="1"/>
    <xf numFmtId="165" fontId="1" fillId="0" borderId="0" xfId="2" applyNumberFormat="1" applyBorder="1" applyAlignment="1">
      <alignment horizontal="center"/>
    </xf>
    <xf numFmtId="164" fontId="4" fillId="19" borderId="0" xfId="2" applyNumberFormat="1" applyFont="1" applyFill="1" applyAlignment="1" applyProtection="1">
      <alignment horizontal="left" vertical="center"/>
      <protection locked="0"/>
    </xf>
    <xf numFmtId="0" fontId="1" fillId="19" borderId="0" xfId="2" applyFill="1" applyAlignment="1">
      <alignment horizontal="center"/>
    </xf>
    <xf numFmtId="0" fontId="1" fillId="0" borderId="0" xfId="2" applyAlignment="1">
      <alignment horizontal="center"/>
    </xf>
    <xf numFmtId="0" fontId="1" fillId="0" borderId="0" xfId="1" applyFill="1"/>
    <xf numFmtId="0" fontId="1" fillId="0" borderId="0" xfId="1" applyBorder="1"/>
    <xf numFmtId="165" fontId="1" fillId="15" borderId="2" xfId="1" applyNumberFormat="1" applyFill="1" applyBorder="1" applyAlignment="1">
      <alignment horizontal="center"/>
    </xf>
    <xf numFmtId="165" fontId="1" fillId="0" borderId="2" xfId="1" applyNumberFormat="1" applyFill="1" applyBorder="1" applyAlignment="1">
      <alignment horizontal="center"/>
    </xf>
    <xf numFmtId="165" fontId="1" fillId="20" borderId="2" xfId="1" applyNumberFormat="1" applyFill="1" applyBorder="1" applyAlignment="1">
      <alignment horizontal="center"/>
    </xf>
    <xf numFmtId="2" fontId="1" fillId="0" borderId="0" xfId="1" applyNumberFormat="1"/>
    <xf numFmtId="166" fontId="1" fillId="0" borderId="0" xfId="1" applyNumberFormat="1"/>
    <xf numFmtId="165" fontId="1" fillId="0" borderId="0" xfId="2" applyNumberFormat="1" applyBorder="1"/>
    <xf numFmtId="165" fontId="1" fillId="17" borderId="2" xfId="1" applyNumberFormat="1" applyFill="1" applyBorder="1" applyAlignment="1">
      <alignment horizontal="center"/>
    </xf>
    <xf numFmtId="165" fontId="1" fillId="20" borderId="0" xfId="1" applyNumberFormat="1" applyFill="1" applyBorder="1" applyAlignment="1">
      <alignment horizontal="center"/>
    </xf>
    <xf numFmtId="165" fontId="1" fillId="0" borderId="0" xfId="1" applyNumberFormat="1" applyFill="1" applyBorder="1" applyAlignment="1">
      <alignment horizontal="center"/>
    </xf>
    <xf numFmtId="164" fontId="4" fillId="0" borderId="5" xfId="2" applyNumberFormat="1" applyFont="1" applyBorder="1" applyAlignment="1" applyProtection="1">
      <alignment horizontal="center" vertical="center"/>
      <protection locked="0"/>
    </xf>
    <xf numFmtId="164" fontId="6" fillId="0" borderId="6" xfId="2" applyNumberFormat="1" applyFont="1" applyBorder="1" applyAlignment="1" applyProtection="1">
      <alignment horizontal="center" vertical="center"/>
    </xf>
    <xf numFmtId="165" fontId="1" fillId="0" borderId="0" xfId="2" applyNumberFormat="1"/>
    <xf numFmtId="0" fontId="1" fillId="0" borderId="0" xfId="2"/>
    <xf numFmtId="2" fontId="1" fillId="0" borderId="0" xfId="2" applyNumberFormat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1" applyFont="1" applyBorder="1" applyAlignment="1">
      <alignment horizontal="center"/>
    </xf>
    <xf numFmtId="0" fontId="7" fillId="0" borderId="7" xfId="2" applyFont="1" applyBorder="1" applyAlignment="1">
      <alignment horizontal="left"/>
    </xf>
    <xf numFmtId="0" fontId="1" fillId="0" borderId="0" xfId="2" applyBorder="1" applyAlignment="1">
      <alignment horizontal="center"/>
    </xf>
    <xf numFmtId="164" fontId="4" fillId="0" borderId="0" xfId="2" applyNumberFormat="1" applyFont="1" applyBorder="1" applyAlignment="1" applyProtection="1">
      <alignment horizontal="center" vertical="center"/>
      <protection locked="0"/>
    </xf>
    <xf numFmtId="164" fontId="6" fillId="0" borderId="0" xfId="2" applyNumberFormat="1" applyFont="1" applyBorder="1" applyAlignment="1" applyProtection="1">
      <alignment horizontal="center" vertical="center"/>
    </xf>
    <xf numFmtId="166" fontId="1" fillId="0" borderId="2" xfId="2" applyNumberFormat="1" applyBorder="1"/>
    <xf numFmtId="167" fontId="1" fillId="0" borderId="6" xfId="2" applyNumberFormat="1" applyBorder="1" applyAlignment="1">
      <alignment horizontal="center"/>
    </xf>
    <xf numFmtId="167" fontId="1" fillId="0" borderId="0" xfId="2" applyNumberFormat="1"/>
    <xf numFmtId="165" fontId="1" fillId="21" borderId="5" xfId="2" applyNumberFormat="1" applyFill="1" applyBorder="1"/>
    <xf numFmtId="166" fontId="1" fillId="16" borderId="2" xfId="1" applyNumberFormat="1" applyFill="1" applyBorder="1"/>
    <xf numFmtId="1" fontId="1" fillId="16" borderId="2" xfId="1" applyNumberFormat="1" applyFill="1" applyBorder="1"/>
    <xf numFmtId="166" fontId="1" fillId="0" borderId="0" xfId="1" applyNumberFormat="1" applyBorder="1"/>
    <xf numFmtId="2" fontId="1" fillId="0" borderId="0" xfId="2" applyNumberFormat="1"/>
    <xf numFmtId="167" fontId="1" fillId="0" borderId="0" xfId="1" applyNumberFormat="1" applyBorder="1"/>
    <xf numFmtId="0" fontId="1" fillId="22" borderId="8" xfId="2" applyFill="1" applyBorder="1"/>
    <xf numFmtId="2" fontId="1" fillId="0" borderId="2" xfId="1" applyNumberFormat="1" applyFill="1" applyBorder="1"/>
    <xf numFmtId="166" fontId="0" fillId="0" borderId="0" xfId="1" applyNumberFormat="1" applyFont="1" applyBorder="1" applyAlignment="1">
      <alignment horizontal="right"/>
    </xf>
    <xf numFmtId="166" fontId="1" fillId="0" borderId="2" xfId="1" applyNumberFormat="1" applyFill="1" applyBorder="1"/>
    <xf numFmtId="1" fontId="1" fillId="0" borderId="2" xfId="1" applyNumberFormat="1" applyFill="1" applyBorder="1"/>
    <xf numFmtId="166" fontId="1" fillId="0" borderId="0" xfId="1" applyNumberFormat="1" applyBorder="1" applyAlignment="1">
      <alignment horizontal="right"/>
    </xf>
    <xf numFmtId="167" fontId="1" fillId="0" borderId="0" xfId="1" applyNumberFormat="1" applyBorder="1" applyAlignment="1">
      <alignment horizontal="right"/>
    </xf>
    <xf numFmtId="2" fontId="1" fillId="0" borderId="0" xfId="1" applyNumberFormat="1" applyBorder="1"/>
    <xf numFmtId="2" fontId="0" fillId="0" borderId="0" xfId="1" applyNumberFormat="1" applyFont="1" applyBorder="1"/>
    <xf numFmtId="9" fontId="1" fillId="0" borderId="0" xfId="1" applyNumberFormat="1" applyBorder="1"/>
    <xf numFmtId="165" fontId="1" fillId="20" borderId="9" xfId="1" applyNumberFormat="1" applyFill="1" applyBorder="1"/>
    <xf numFmtId="165" fontId="1" fillId="0" borderId="0" xfId="1" applyNumberFormat="1"/>
    <xf numFmtId="165" fontId="1" fillId="0" borderId="0" xfId="1" applyNumberFormat="1" applyFill="1" applyBorder="1"/>
    <xf numFmtId="165" fontId="9" fillId="0" borderId="2" xfId="169" applyNumberFormat="1" applyBorder="1" applyAlignment="1">
      <alignment horizontal="center"/>
    </xf>
    <xf numFmtId="165" fontId="5" fillId="23" borderId="2" xfId="169" applyNumberFormat="1" applyFont="1" applyFill="1" applyBorder="1" applyAlignment="1">
      <alignment horizontal="center" vertical="center" wrapText="1"/>
    </xf>
  </cellXfs>
  <cellStyles count="171">
    <cellStyle name="20% - Accent1 10" xfId="3" xr:uid="{00000000-0005-0000-0000-000000000000}"/>
    <cellStyle name="20% - Accent1 11" xfId="4" xr:uid="{00000000-0005-0000-0000-000001000000}"/>
    <cellStyle name="20% - Accent1 12" xfId="5" xr:uid="{00000000-0005-0000-0000-000002000000}"/>
    <cellStyle name="20% - Accent1 2" xfId="6" xr:uid="{00000000-0005-0000-0000-000003000000}"/>
    <cellStyle name="20% - Accent1 3" xfId="7" xr:uid="{00000000-0005-0000-0000-000004000000}"/>
    <cellStyle name="20% - Accent1 4" xfId="8" xr:uid="{00000000-0005-0000-0000-000005000000}"/>
    <cellStyle name="20% - Accent1 5" xfId="9" xr:uid="{00000000-0005-0000-0000-000006000000}"/>
    <cellStyle name="20% - Accent1 6" xfId="10" xr:uid="{00000000-0005-0000-0000-000007000000}"/>
    <cellStyle name="20% - Accent1 7" xfId="11" xr:uid="{00000000-0005-0000-0000-000008000000}"/>
    <cellStyle name="20% - Accent1 8" xfId="12" xr:uid="{00000000-0005-0000-0000-000009000000}"/>
    <cellStyle name="20% - Accent1 9" xfId="13" xr:uid="{00000000-0005-0000-0000-00000A000000}"/>
    <cellStyle name="20% - Accent2 10" xfId="14" xr:uid="{00000000-0005-0000-0000-00000B000000}"/>
    <cellStyle name="20% - Accent2 11" xfId="15" xr:uid="{00000000-0005-0000-0000-00000C000000}"/>
    <cellStyle name="20% - Accent2 12" xfId="16" xr:uid="{00000000-0005-0000-0000-00000D000000}"/>
    <cellStyle name="20% - Accent2 2" xfId="17" xr:uid="{00000000-0005-0000-0000-00000E000000}"/>
    <cellStyle name="20% - Accent2 3" xfId="18" xr:uid="{00000000-0005-0000-0000-00000F000000}"/>
    <cellStyle name="20% - Accent2 4" xfId="19" xr:uid="{00000000-0005-0000-0000-000010000000}"/>
    <cellStyle name="20% - Accent2 5" xfId="20" xr:uid="{00000000-0005-0000-0000-000011000000}"/>
    <cellStyle name="20% - Accent2 6" xfId="21" xr:uid="{00000000-0005-0000-0000-000012000000}"/>
    <cellStyle name="20% - Accent2 7" xfId="22" xr:uid="{00000000-0005-0000-0000-000013000000}"/>
    <cellStyle name="20% - Accent2 8" xfId="23" xr:uid="{00000000-0005-0000-0000-000014000000}"/>
    <cellStyle name="20% - Accent2 9" xfId="24" xr:uid="{00000000-0005-0000-0000-000015000000}"/>
    <cellStyle name="20% - Accent3 10" xfId="25" xr:uid="{00000000-0005-0000-0000-000016000000}"/>
    <cellStyle name="20% - Accent3 11" xfId="26" xr:uid="{00000000-0005-0000-0000-000017000000}"/>
    <cellStyle name="20% - Accent3 12" xfId="27" xr:uid="{00000000-0005-0000-0000-000018000000}"/>
    <cellStyle name="20% - Accent3 2" xfId="28" xr:uid="{00000000-0005-0000-0000-000019000000}"/>
    <cellStyle name="20% - Accent3 3" xfId="29" xr:uid="{00000000-0005-0000-0000-00001A000000}"/>
    <cellStyle name="20% - Accent3 4" xfId="30" xr:uid="{00000000-0005-0000-0000-00001B000000}"/>
    <cellStyle name="20% - Accent3 5" xfId="31" xr:uid="{00000000-0005-0000-0000-00001C000000}"/>
    <cellStyle name="20% - Accent3 6" xfId="32" xr:uid="{00000000-0005-0000-0000-00001D000000}"/>
    <cellStyle name="20% - Accent3 7" xfId="33" xr:uid="{00000000-0005-0000-0000-00001E000000}"/>
    <cellStyle name="20% - Accent3 8" xfId="34" xr:uid="{00000000-0005-0000-0000-00001F000000}"/>
    <cellStyle name="20% - Accent3 9" xfId="35" xr:uid="{00000000-0005-0000-0000-000020000000}"/>
    <cellStyle name="20% - Accent4 10" xfId="36" xr:uid="{00000000-0005-0000-0000-000021000000}"/>
    <cellStyle name="20% - Accent4 11" xfId="37" xr:uid="{00000000-0005-0000-0000-000022000000}"/>
    <cellStyle name="20% - Accent4 12" xfId="38" xr:uid="{00000000-0005-0000-0000-000023000000}"/>
    <cellStyle name="20% - Accent4 2" xfId="39" xr:uid="{00000000-0005-0000-0000-000024000000}"/>
    <cellStyle name="20% - Accent4 3" xfId="40" xr:uid="{00000000-0005-0000-0000-000025000000}"/>
    <cellStyle name="20% - Accent4 4" xfId="41" xr:uid="{00000000-0005-0000-0000-000026000000}"/>
    <cellStyle name="20% - Accent4 5" xfId="42" xr:uid="{00000000-0005-0000-0000-000027000000}"/>
    <cellStyle name="20% - Accent4 6" xfId="43" xr:uid="{00000000-0005-0000-0000-000028000000}"/>
    <cellStyle name="20% - Accent4 7" xfId="44" xr:uid="{00000000-0005-0000-0000-000029000000}"/>
    <cellStyle name="20% - Accent4 8" xfId="45" xr:uid="{00000000-0005-0000-0000-00002A000000}"/>
    <cellStyle name="20% - Accent4 9" xfId="46" xr:uid="{00000000-0005-0000-0000-00002B000000}"/>
    <cellStyle name="20% - Accent5 10" xfId="47" xr:uid="{00000000-0005-0000-0000-00002C000000}"/>
    <cellStyle name="20% - Accent5 11" xfId="48" xr:uid="{00000000-0005-0000-0000-00002D000000}"/>
    <cellStyle name="20% - Accent5 12" xfId="49" xr:uid="{00000000-0005-0000-0000-00002E000000}"/>
    <cellStyle name="20% - Accent5 2" xfId="50" xr:uid="{00000000-0005-0000-0000-00002F000000}"/>
    <cellStyle name="20% - Accent5 3" xfId="51" xr:uid="{00000000-0005-0000-0000-000030000000}"/>
    <cellStyle name="20% - Accent5 4" xfId="52" xr:uid="{00000000-0005-0000-0000-000031000000}"/>
    <cellStyle name="20% - Accent5 5" xfId="53" xr:uid="{00000000-0005-0000-0000-000032000000}"/>
    <cellStyle name="20% - Accent5 6" xfId="54" xr:uid="{00000000-0005-0000-0000-000033000000}"/>
    <cellStyle name="20% - Accent5 7" xfId="55" xr:uid="{00000000-0005-0000-0000-000034000000}"/>
    <cellStyle name="20% - Accent5 8" xfId="56" xr:uid="{00000000-0005-0000-0000-000035000000}"/>
    <cellStyle name="20% - Accent5 9" xfId="57" xr:uid="{00000000-0005-0000-0000-000036000000}"/>
    <cellStyle name="20% - Accent6 10" xfId="58" xr:uid="{00000000-0005-0000-0000-000037000000}"/>
    <cellStyle name="20% - Accent6 11" xfId="59" xr:uid="{00000000-0005-0000-0000-000038000000}"/>
    <cellStyle name="20% - Accent6 12" xfId="60" xr:uid="{00000000-0005-0000-0000-000039000000}"/>
    <cellStyle name="20% - Accent6 2" xfId="61" xr:uid="{00000000-0005-0000-0000-00003A000000}"/>
    <cellStyle name="20% - Accent6 3" xfId="62" xr:uid="{00000000-0005-0000-0000-00003B000000}"/>
    <cellStyle name="20% - Accent6 4" xfId="63" xr:uid="{00000000-0005-0000-0000-00003C000000}"/>
    <cellStyle name="20% - Accent6 5" xfId="64" xr:uid="{00000000-0005-0000-0000-00003D000000}"/>
    <cellStyle name="20% - Accent6 6" xfId="65" xr:uid="{00000000-0005-0000-0000-00003E000000}"/>
    <cellStyle name="20% - Accent6 7" xfId="66" xr:uid="{00000000-0005-0000-0000-00003F000000}"/>
    <cellStyle name="20% - Accent6 8" xfId="67" xr:uid="{00000000-0005-0000-0000-000040000000}"/>
    <cellStyle name="20% - Accent6 9" xfId="68" xr:uid="{00000000-0005-0000-0000-000041000000}"/>
    <cellStyle name="40% - Accent1 10" xfId="69" xr:uid="{00000000-0005-0000-0000-000042000000}"/>
    <cellStyle name="40% - Accent1 11" xfId="70" xr:uid="{00000000-0005-0000-0000-000043000000}"/>
    <cellStyle name="40% - Accent1 12" xfId="71" xr:uid="{00000000-0005-0000-0000-000044000000}"/>
    <cellStyle name="40% - Accent1 2" xfId="72" xr:uid="{00000000-0005-0000-0000-000045000000}"/>
    <cellStyle name="40% - Accent1 3" xfId="73" xr:uid="{00000000-0005-0000-0000-000046000000}"/>
    <cellStyle name="40% - Accent1 4" xfId="74" xr:uid="{00000000-0005-0000-0000-000047000000}"/>
    <cellStyle name="40% - Accent1 5" xfId="75" xr:uid="{00000000-0005-0000-0000-000048000000}"/>
    <cellStyle name="40% - Accent1 6" xfId="76" xr:uid="{00000000-0005-0000-0000-000049000000}"/>
    <cellStyle name="40% - Accent1 7" xfId="77" xr:uid="{00000000-0005-0000-0000-00004A000000}"/>
    <cellStyle name="40% - Accent1 8" xfId="78" xr:uid="{00000000-0005-0000-0000-00004B000000}"/>
    <cellStyle name="40% - Accent1 9" xfId="79" xr:uid="{00000000-0005-0000-0000-00004C000000}"/>
    <cellStyle name="40% - Accent2 10" xfId="80" xr:uid="{00000000-0005-0000-0000-00004D000000}"/>
    <cellStyle name="40% - Accent2 11" xfId="81" xr:uid="{00000000-0005-0000-0000-00004E000000}"/>
    <cellStyle name="40% - Accent2 12" xfId="82" xr:uid="{00000000-0005-0000-0000-00004F000000}"/>
    <cellStyle name="40% - Accent2 2" xfId="83" xr:uid="{00000000-0005-0000-0000-000050000000}"/>
    <cellStyle name="40% - Accent2 3" xfId="84" xr:uid="{00000000-0005-0000-0000-000051000000}"/>
    <cellStyle name="40% - Accent2 4" xfId="85" xr:uid="{00000000-0005-0000-0000-000052000000}"/>
    <cellStyle name="40% - Accent2 5" xfId="86" xr:uid="{00000000-0005-0000-0000-000053000000}"/>
    <cellStyle name="40% - Accent2 6" xfId="87" xr:uid="{00000000-0005-0000-0000-000054000000}"/>
    <cellStyle name="40% - Accent2 7" xfId="88" xr:uid="{00000000-0005-0000-0000-000055000000}"/>
    <cellStyle name="40% - Accent2 8" xfId="89" xr:uid="{00000000-0005-0000-0000-000056000000}"/>
    <cellStyle name="40% - Accent2 9" xfId="90" xr:uid="{00000000-0005-0000-0000-000057000000}"/>
    <cellStyle name="40% - Accent3 10" xfId="91" xr:uid="{00000000-0005-0000-0000-000058000000}"/>
    <cellStyle name="40% - Accent3 11" xfId="92" xr:uid="{00000000-0005-0000-0000-000059000000}"/>
    <cellStyle name="40% - Accent3 12" xfId="93" xr:uid="{00000000-0005-0000-0000-00005A000000}"/>
    <cellStyle name="40% - Accent3 2" xfId="94" xr:uid="{00000000-0005-0000-0000-00005B000000}"/>
    <cellStyle name="40% - Accent3 3" xfId="95" xr:uid="{00000000-0005-0000-0000-00005C000000}"/>
    <cellStyle name="40% - Accent3 4" xfId="96" xr:uid="{00000000-0005-0000-0000-00005D000000}"/>
    <cellStyle name="40% - Accent3 5" xfId="97" xr:uid="{00000000-0005-0000-0000-00005E000000}"/>
    <cellStyle name="40% - Accent3 6" xfId="98" xr:uid="{00000000-0005-0000-0000-00005F000000}"/>
    <cellStyle name="40% - Accent3 7" xfId="99" xr:uid="{00000000-0005-0000-0000-000060000000}"/>
    <cellStyle name="40% - Accent3 8" xfId="100" xr:uid="{00000000-0005-0000-0000-000061000000}"/>
    <cellStyle name="40% - Accent3 9" xfId="101" xr:uid="{00000000-0005-0000-0000-000062000000}"/>
    <cellStyle name="40% - Accent4 10" xfId="102" xr:uid="{00000000-0005-0000-0000-000063000000}"/>
    <cellStyle name="40% - Accent4 11" xfId="103" xr:uid="{00000000-0005-0000-0000-000064000000}"/>
    <cellStyle name="40% - Accent4 12" xfId="104" xr:uid="{00000000-0005-0000-0000-000065000000}"/>
    <cellStyle name="40% - Accent4 2" xfId="105" xr:uid="{00000000-0005-0000-0000-000066000000}"/>
    <cellStyle name="40% - Accent4 3" xfId="106" xr:uid="{00000000-0005-0000-0000-000067000000}"/>
    <cellStyle name="40% - Accent4 4" xfId="107" xr:uid="{00000000-0005-0000-0000-000068000000}"/>
    <cellStyle name="40% - Accent4 5" xfId="108" xr:uid="{00000000-0005-0000-0000-000069000000}"/>
    <cellStyle name="40% - Accent4 6" xfId="109" xr:uid="{00000000-0005-0000-0000-00006A000000}"/>
    <cellStyle name="40% - Accent4 7" xfId="110" xr:uid="{00000000-0005-0000-0000-00006B000000}"/>
    <cellStyle name="40% - Accent4 8" xfId="111" xr:uid="{00000000-0005-0000-0000-00006C000000}"/>
    <cellStyle name="40% - Accent4 9" xfId="112" xr:uid="{00000000-0005-0000-0000-00006D000000}"/>
    <cellStyle name="40% - Accent5 10" xfId="113" xr:uid="{00000000-0005-0000-0000-00006E000000}"/>
    <cellStyle name="40% - Accent5 11" xfId="114" xr:uid="{00000000-0005-0000-0000-00006F000000}"/>
    <cellStyle name="40% - Accent5 12" xfId="115" xr:uid="{00000000-0005-0000-0000-000070000000}"/>
    <cellStyle name="40% - Accent5 2" xfId="116" xr:uid="{00000000-0005-0000-0000-000071000000}"/>
    <cellStyle name="40% - Accent5 3" xfId="117" xr:uid="{00000000-0005-0000-0000-000072000000}"/>
    <cellStyle name="40% - Accent5 4" xfId="118" xr:uid="{00000000-0005-0000-0000-000073000000}"/>
    <cellStyle name="40% - Accent5 5" xfId="119" xr:uid="{00000000-0005-0000-0000-000074000000}"/>
    <cellStyle name="40% - Accent5 6" xfId="120" xr:uid="{00000000-0005-0000-0000-000075000000}"/>
    <cellStyle name="40% - Accent5 7" xfId="121" xr:uid="{00000000-0005-0000-0000-000076000000}"/>
    <cellStyle name="40% - Accent5 8" xfId="122" xr:uid="{00000000-0005-0000-0000-000077000000}"/>
    <cellStyle name="40% - Accent5 9" xfId="123" xr:uid="{00000000-0005-0000-0000-000078000000}"/>
    <cellStyle name="40% - Accent6 10" xfId="124" xr:uid="{00000000-0005-0000-0000-000079000000}"/>
    <cellStyle name="40% - Accent6 11" xfId="125" xr:uid="{00000000-0005-0000-0000-00007A000000}"/>
    <cellStyle name="40% - Accent6 12" xfId="126" xr:uid="{00000000-0005-0000-0000-00007B000000}"/>
    <cellStyle name="40% - Accent6 2" xfId="127" xr:uid="{00000000-0005-0000-0000-00007C000000}"/>
    <cellStyle name="40% - Accent6 3" xfId="128" xr:uid="{00000000-0005-0000-0000-00007D000000}"/>
    <cellStyle name="40% - Accent6 4" xfId="129" xr:uid="{00000000-0005-0000-0000-00007E000000}"/>
    <cellStyle name="40% - Accent6 5" xfId="130" xr:uid="{00000000-0005-0000-0000-00007F000000}"/>
    <cellStyle name="40% - Accent6 6" xfId="131" xr:uid="{00000000-0005-0000-0000-000080000000}"/>
    <cellStyle name="40% - Accent6 7" xfId="132" xr:uid="{00000000-0005-0000-0000-000081000000}"/>
    <cellStyle name="40% - Accent6 8" xfId="133" xr:uid="{00000000-0005-0000-0000-000082000000}"/>
    <cellStyle name="40% - Accent6 9" xfId="134" xr:uid="{00000000-0005-0000-0000-000083000000}"/>
    <cellStyle name="Normal" xfId="0" builtinId="0"/>
    <cellStyle name="Normal 10" xfId="135" xr:uid="{00000000-0005-0000-0000-000085000000}"/>
    <cellStyle name="Normal 11" xfId="136" xr:uid="{00000000-0005-0000-0000-000086000000}"/>
    <cellStyle name="Normal 12" xfId="137" xr:uid="{00000000-0005-0000-0000-000087000000}"/>
    <cellStyle name="Normal 13" xfId="138" xr:uid="{00000000-0005-0000-0000-000088000000}"/>
    <cellStyle name="Normal 14" xfId="139" xr:uid="{00000000-0005-0000-0000-000089000000}"/>
    <cellStyle name="Normal 15" xfId="140" xr:uid="{00000000-0005-0000-0000-00008A000000}"/>
    <cellStyle name="Normal 16" xfId="141" xr:uid="{00000000-0005-0000-0000-00008B000000}"/>
    <cellStyle name="Normal 17" xfId="142" xr:uid="{00000000-0005-0000-0000-00008C000000}"/>
    <cellStyle name="Normal 18" xfId="143" xr:uid="{00000000-0005-0000-0000-00008D000000}"/>
    <cellStyle name="Normal 19" xfId="144" xr:uid="{00000000-0005-0000-0000-00008E000000}"/>
    <cellStyle name="Normal 2" xfId="145" xr:uid="{00000000-0005-0000-0000-00008F000000}"/>
    <cellStyle name="Normal 20" xfId="169" xr:uid="{00000000-0005-0000-0000-000090000000}"/>
    <cellStyle name="Normal 3" xfId="146" xr:uid="{00000000-0005-0000-0000-000091000000}"/>
    <cellStyle name="Normal 4" xfId="2" xr:uid="{00000000-0005-0000-0000-000092000000}"/>
    <cellStyle name="Normal 4 2" xfId="170" xr:uid="{00000000-0005-0000-0000-000093000000}"/>
    <cellStyle name="Normal 5" xfId="147" xr:uid="{00000000-0005-0000-0000-000094000000}"/>
    <cellStyle name="Normal 6" xfId="148" xr:uid="{00000000-0005-0000-0000-000095000000}"/>
    <cellStyle name="Normal 7" xfId="149" xr:uid="{00000000-0005-0000-0000-000096000000}"/>
    <cellStyle name="Normal 7 2" xfId="150" xr:uid="{00000000-0005-0000-0000-000097000000}"/>
    <cellStyle name="Normal 8" xfId="151" xr:uid="{00000000-0005-0000-0000-000098000000}"/>
    <cellStyle name="Normal 9" xfId="152" xr:uid="{00000000-0005-0000-0000-000099000000}"/>
    <cellStyle name="Normal_0516071" xfId="1" xr:uid="{00000000-0005-0000-0000-00009A000000}"/>
    <cellStyle name="Note 10" xfId="153" xr:uid="{00000000-0005-0000-0000-00009B000000}"/>
    <cellStyle name="Note 11" xfId="154" xr:uid="{00000000-0005-0000-0000-00009C000000}"/>
    <cellStyle name="Note 12" xfId="155" xr:uid="{00000000-0005-0000-0000-00009D000000}"/>
    <cellStyle name="Note 13" xfId="156" xr:uid="{00000000-0005-0000-0000-00009E000000}"/>
    <cellStyle name="Note 14" xfId="157" xr:uid="{00000000-0005-0000-0000-00009F000000}"/>
    <cellStyle name="Note 15" xfId="158" xr:uid="{00000000-0005-0000-0000-0000A0000000}"/>
    <cellStyle name="Note 16" xfId="159" xr:uid="{00000000-0005-0000-0000-0000A1000000}"/>
    <cellStyle name="Note 17" xfId="160" xr:uid="{00000000-0005-0000-0000-0000A2000000}"/>
    <cellStyle name="Note 2" xfId="161" xr:uid="{00000000-0005-0000-0000-0000A3000000}"/>
    <cellStyle name="Note 3" xfId="162" xr:uid="{00000000-0005-0000-0000-0000A4000000}"/>
    <cellStyle name="Note 4" xfId="163" xr:uid="{00000000-0005-0000-0000-0000A5000000}"/>
    <cellStyle name="Note 5" xfId="164" xr:uid="{00000000-0005-0000-0000-0000A6000000}"/>
    <cellStyle name="Note 6" xfId="165" xr:uid="{00000000-0005-0000-0000-0000A7000000}"/>
    <cellStyle name="Note 7" xfId="166" xr:uid="{00000000-0005-0000-0000-0000A8000000}"/>
    <cellStyle name="Note 8" xfId="167" xr:uid="{00000000-0005-0000-0000-0000A9000000}"/>
    <cellStyle name="Note 9" xfId="168" xr:uid="{00000000-0005-0000-0000-0000AA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 algn="ctr" rtl="1"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8671743053701"/>
          <c:y val="0.20789473684210699"/>
          <c:w val="0.797323880149715"/>
          <c:h val="0.70263157894736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'6033'!$E$12</c:f>
              <c:strCache>
                <c:ptCount val="1"/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RSqr val="1"/>
            <c:dispEq val="1"/>
            <c:trendlineLbl>
              <c:layout>
                <c:manualLayout>
                  <c:x val="-0.2378873834637045"/>
                  <c:y val="-0.7055777954674058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'6033'!$B$47:$B$53</c:f>
              <c:numCache>
                <c:formatCode>General</c:formatCode>
                <c:ptCount val="7"/>
                <c:pt idx="0">
                  <c:v>500</c:v>
                </c:pt>
                <c:pt idx="1">
                  <c:v>250</c:v>
                </c:pt>
                <c:pt idx="2">
                  <c:v>125</c:v>
                </c:pt>
                <c:pt idx="3">
                  <c:v>62.5</c:v>
                </c:pt>
                <c:pt idx="4">
                  <c:v>31.25</c:v>
                </c:pt>
                <c:pt idx="5">
                  <c:v>15.625</c:v>
                </c:pt>
                <c:pt idx="6">
                  <c:v>7.8125</c:v>
                </c:pt>
              </c:numCache>
            </c:numRef>
          </c:xVal>
          <c:yVal>
            <c:numRef>
              <c:f>'6033'!$C$34:$C$40</c:f>
              <c:numCache>
                <c:formatCode>0.000</c:formatCode>
                <c:ptCount val="7"/>
                <c:pt idx="0">
                  <c:v>-2.9463021408688581</c:v>
                </c:pt>
                <c:pt idx="1">
                  <c:v>-2.3677442824043604</c:v>
                </c:pt>
                <c:pt idx="2">
                  <c:v>-1.7927941304688313</c:v>
                </c:pt>
                <c:pt idx="3">
                  <c:v>-1.3455633738430475</c:v>
                </c:pt>
                <c:pt idx="4">
                  <c:v>-0.84833252162798001</c:v>
                </c:pt>
                <c:pt idx="5">
                  <c:v>-0.34799650453300879</c:v>
                </c:pt>
                <c:pt idx="6">
                  <c:v>-4.1166762667093577E-2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1C-48C0-9A5A-49C187CF2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558752"/>
        <c:axId val="1590561232"/>
      </c:scatterChart>
      <c:valAx>
        <c:axId val="159055875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561232"/>
        <c:crossesAt val="0.1"/>
        <c:crossBetween val="midCat"/>
      </c:valAx>
      <c:valAx>
        <c:axId val="15905612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558752"/>
        <c:crossesAt val="0.1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99" r="0.7500000000000079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53</xdr:row>
      <xdr:rowOff>63500</xdr:rowOff>
    </xdr:from>
    <xdr:to>
      <xdr:col>3</xdr:col>
      <xdr:colOff>977900</xdr:colOff>
      <xdr:row>68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6"/>
  <sheetViews>
    <sheetView tabSelected="1" topLeftCell="A58" workbookViewId="0">
      <selection activeCell="C75" sqref="C75"/>
    </sheetView>
  </sheetViews>
  <sheetFormatPr defaultColWidth="8.875" defaultRowHeight="12.75" x14ac:dyDescent="0.2"/>
  <cols>
    <col min="1" max="1" width="3.125" style="2" customWidth="1"/>
    <col min="2" max="2" width="13" style="2" customWidth="1"/>
    <col min="3" max="3" width="12.875" style="2" customWidth="1"/>
    <col min="4" max="5" width="14.375" style="2" bestFit="1" customWidth="1"/>
    <col min="6" max="6" width="15" style="2" bestFit="1" customWidth="1"/>
    <col min="7" max="7" width="13.5" style="2" bestFit="1" customWidth="1"/>
    <col min="8" max="8" width="14.875" style="2" customWidth="1"/>
    <col min="9" max="9" width="13.5" style="2" bestFit="1" customWidth="1"/>
    <col min="10" max="10" width="15" style="2" bestFit="1" customWidth="1"/>
    <col min="11" max="11" width="13.5" style="2" bestFit="1" customWidth="1"/>
    <col min="12" max="12" width="14.875" style="2" customWidth="1"/>
    <col min="13" max="13" width="15" style="2" bestFit="1" customWidth="1"/>
    <col min="14" max="14" width="8.875" style="2"/>
    <col min="15" max="15" width="13.125" style="2" customWidth="1"/>
    <col min="16" max="16384" width="8.875" style="2"/>
  </cols>
  <sheetData>
    <row r="1" spans="2:19" ht="15.75" x14ac:dyDescent="0.2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9" ht="15.75" x14ac:dyDescent="0.2">
      <c r="B2" s="3" t="s">
        <v>0</v>
      </c>
      <c r="G2" s="4"/>
      <c r="H2" s="4"/>
      <c r="I2" s="4"/>
      <c r="K2" s="4"/>
      <c r="L2" s="4"/>
    </row>
    <row r="3" spans="2:19" ht="15.75" x14ac:dyDescent="0.25">
      <c r="B3" s="5" t="s">
        <v>1</v>
      </c>
      <c r="C3" s="5" t="s">
        <v>1</v>
      </c>
      <c r="D3" s="6" t="s">
        <v>2</v>
      </c>
      <c r="E3" s="6" t="str">
        <f>D3</f>
        <v>S1</v>
      </c>
      <c r="F3" s="7" t="s">
        <v>3</v>
      </c>
      <c r="G3" s="7" t="str">
        <f>F3</f>
        <v>S9</v>
      </c>
      <c r="H3" s="6" t="s">
        <v>4</v>
      </c>
      <c r="I3" s="6" t="str">
        <f>H3</f>
        <v>S17</v>
      </c>
      <c r="J3" s="7" t="s">
        <v>5</v>
      </c>
      <c r="K3" s="7" t="str">
        <f>J3</f>
        <v>S25</v>
      </c>
      <c r="L3" s="6" t="s">
        <v>6</v>
      </c>
      <c r="M3" s="6" t="str">
        <f>L3</f>
        <v>S33</v>
      </c>
      <c r="Q3" s="8"/>
    </row>
    <row r="4" spans="2:19" ht="15.75" x14ac:dyDescent="0.25">
      <c r="B4" s="5" t="s">
        <v>7</v>
      </c>
      <c r="C4" s="5" t="s">
        <v>7</v>
      </c>
      <c r="D4" s="6" t="s">
        <v>8</v>
      </c>
      <c r="E4" s="6" t="str">
        <f t="shared" ref="E4:G10" si="0">D4</f>
        <v>S2</v>
      </c>
      <c r="F4" s="7" t="s">
        <v>9</v>
      </c>
      <c r="G4" s="7" t="str">
        <f t="shared" si="0"/>
        <v>S10</v>
      </c>
      <c r="H4" s="6" t="s">
        <v>10</v>
      </c>
      <c r="I4" s="6" t="str">
        <f t="shared" ref="I4:I10" si="1">H4</f>
        <v>S18</v>
      </c>
      <c r="J4" s="7" t="s">
        <v>11</v>
      </c>
      <c r="K4" s="7" t="str">
        <f t="shared" ref="K4:K10" si="2">J4</f>
        <v>S26</v>
      </c>
      <c r="L4" s="6" t="s">
        <v>12</v>
      </c>
      <c r="M4" s="6" t="str">
        <f t="shared" ref="M4:M10" si="3">L4</f>
        <v>S34</v>
      </c>
      <c r="Q4" s="8"/>
    </row>
    <row r="5" spans="2:19" ht="15.75" x14ac:dyDescent="0.25">
      <c r="B5" s="5" t="s">
        <v>13</v>
      </c>
      <c r="C5" s="5" t="s">
        <v>13</v>
      </c>
      <c r="D5" s="6" t="s">
        <v>14</v>
      </c>
      <c r="E5" s="6" t="str">
        <f t="shared" si="0"/>
        <v>S3</v>
      </c>
      <c r="F5" s="7" t="s">
        <v>15</v>
      </c>
      <c r="G5" s="7" t="str">
        <f t="shared" si="0"/>
        <v>S11</v>
      </c>
      <c r="H5" s="6" t="s">
        <v>16</v>
      </c>
      <c r="I5" s="6" t="str">
        <f t="shared" si="1"/>
        <v>S19</v>
      </c>
      <c r="J5" s="7" t="s">
        <v>17</v>
      </c>
      <c r="K5" s="7" t="str">
        <f t="shared" si="2"/>
        <v>S27</v>
      </c>
      <c r="L5" s="6" t="s">
        <v>18</v>
      </c>
      <c r="M5" s="6" t="str">
        <f t="shared" si="3"/>
        <v>S35</v>
      </c>
      <c r="Q5" s="8"/>
    </row>
    <row r="6" spans="2:19" ht="15.75" x14ac:dyDescent="0.25">
      <c r="B6" s="5" t="s">
        <v>19</v>
      </c>
      <c r="C6" s="5" t="s">
        <v>19</v>
      </c>
      <c r="D6" s="6" t="s">
        <v>20</v>
      </c>
      <c r="E6" s="6" t="str">
        <f t="shared" si="0"/>
        <v>S4</v>
      </c>
      <c r="F6" s="7" t="s">
        <v>21</v>
      </c>
      <c r="G6" s="7" t="str">
        <f t="shared" si="0"/>
        <v>S12</v>
      </c>
      <c r="H6" s="6" t="s">
        <v>22</v>
      </c>
      <c r="I6" s="6" t="str">
        <f t="shared" si="1"/>
        <v>S20</v>
      </c>
      <c r="J6" s="7" t="s">
        <v>23</v>
      </c>
      <c r="K6" s="7" t="str">
        <f t="shared" si="2"/>
        <v>S28</v>
      </c>
      <c r="L6" s="6" t="s">
        <v>24</v>
      </c>
      <c r="M6" s="6" t="str">
        <f t="shared" si="3"/>
        <v>S36</v>
      </c>
      <c r="Q6" s="8"/>
    </row>
    <row r="7" spans="2:19" ht="15.75" x14ac:dyDescent="0.25">
      <c r="B7" s="5" t="s">
        <v>25</v>
      </c>
      <c r="C7" s="5" t="s">
        <v>25</v>
      </c>
      <c r="D7" s="6" t="s">
        <v>26</v>
      </c>
      <c r="E7" s="6" t="str">
        <f t="shared" si="0"/>
        <v>S5</v>
      </c>
      <c r="F7" s="7" t="s">
        <v>27</v>
      </c>
      <c r="G7" s="7" t="str">
        <f t="shared" si="0"/>
        <v>S13</v>
      </c>
      <c r="H7" s="6" t="s">
        <v>28</v>
      </c>
      <c r="I7" s="6" t="str">
        <f t="shared" si="1"/>
        <v>S21</v>
      </c>
      <c r="J7" s="7" t="s">
        <v>29</v>
      </c>
      <c r="K7" s="7" t="str">
        <f t="shared" si="2"/>
        <v>S29</v>
      </c>
      <c r="L7" s="6" t="s">
        <v>30</v>
      </c>
      <c r="M7" s="6" t="str">
        <f t="shared" si="3"/>
        <v>S37</v>
      </c>
      <c r="Q7" s="9"/>
    </row>
    <row r="8" spans="2:19" ht="15.75" x14ac:dyDescent="0.25">
      <c r="B8" s="5" t="s">
        <v>31</v>
      </c>
      <c r="C8" s="5" t="s">
        <v>31</v>
      </c>
      <c r="D8" s="6" t="s">
        <v>32</v>
      </c>
      <c r="E8" s="6" t="str">
        <f t="shared" si="0"/>
        <v>S6</v>
      </c>
      <c r="F8" s="7" t="s">
        <v>33</v>
      </c>
      <c r="G8" s="7" t="str">
        <f t="shared" si="0"/>
        <v>S14</v>
      </c>
      <c r="H8" s="6" t="s">
        <v>34</v>
      </c>
      <c r="I8" s="6" t="str">
        <f t="shared" si="1"/>
        <v>S22</v>
      </c>
      <c r="J8" s="7" t="s">
        <v>35</v>
      </c>
      <c r="K8" s="7" t="str">
        <f t="shared" si="2"/>
        <v>S30</v>
      </c>
      <c r="L8" s="6" t="s">
        <v>36</v>
      </c>
      <c r="M8" s="6" t="str">
        <f t="shared" si="3"/>
        <v>S38</v>
      </c>
      <c r="Q8" s="8"/>
    </row>
    <row r="9" spans="2:19" x14ac:dyDescent="0.2">
      <c r="B9" s="5" t="s">
        <v>37</v>
      </c>
      <c r="C9" s="5" t="s">
        <v>37</v>
      </c>
      <c r="D9" s="6" t="s">
        <v>38</v>
      </c>
      <c r="E9" s="6" t="str">
        <f t="shared" si="0"/>
        <v>S7</v>
      </c>
      <c r="F9" s="7" t="s">
        <v>39</v>
      </c>
      <c r="G9" s="7" t="str">
        <f t="shared" si="0"/>
        <v>S15</v>
      </c>
      <c r="H9" s="6" t="s">
        <v>40</v>
      </c>
      <c r="I9" s="6" t="str">
        <f t="shared" si="1"/>
        <v>S23</v>
      </c>
      <c r="J9" s="7" t="s">
        <v>41</v>
      </c>
      <c r="K9" s="7" t="str">
        <f t="shared" si="2"/>
        <v>S31</v>
      </c>
      <c r="L9" s="6" t="s">
        <v>42</v>
      </c>
      <c r="M9" s="6" t="str">
        <f t="shared" si="3"/>
        <v>S39</v>
      </c>
    </row>
    <row r="10" spans="2:19" x14ac:dyDescent="0.2">
      <c r="B10" s="10" t="s">
        <v>43</v>
      </c>
      <c r="C10" s="10" t="s">
        <v>43</v>
      </c>
      <c r="D10" s="6" t="s">
        <v>44</v>
      </c>
      <c r="E10" s="6" t="str">
        <f t="shared" si="0"/>
        <v>S8</v>
      </c>
      <c r="F10" s="7" t="s">
        <v>45</v>
      </c>
      <c r="G10" s="7" t="str">
        <f t="shared" si="0"/>
        <v>S16</v>
      </c>
      <c r="H10" s="6" t="s">
        <v>46</v>
      </c>
      <c r="I10" s="6" t="str">
        <f t="shared" si="1"/>
        <v>S24</v>
      </c>
      <c r="J10" s="7" t="s">
        <v>47</v>
      </c>
      <c r="K10" s="7" t="str">
        <f t="shared" si="2"/>
        <v>S32</v>
      </c>
      <c r="L10" s="6" t="s">
        <v>48</v>
      </c>
      <c r="M10" s="6" t="str">
        <f t="shared" si="3"/>
        <v>S40</v>
      </c>
    </row>
    <row r="11" spans="2:19" x14ac:dyDescent="0.2">
      <c r="B11" s="11"/>
      <c r="C11" s="11"/>
      <c r="D11" s="11"/>
      <c r="E11" s="11"/>
      <c r="F11" s="12"/>
      <c r="G11" s="12"/>
      <c r="H11" s="11"/>
      <c r="I11" s="13"/>
      <c r="J11" s="14"/>
      <c r="K11" s="14"/>
      <c r="L11" s="15"/>
    </row>
    <row r="12" spans="2:19" ht="15.75" x14ac:dyDescent="0.25">
      <c r="B12" s="16" t="s">
        <v>49</v>
      </c>
      <c r="C12" s="14"/>
      <c r="D12" s="14"/>
      <c r="E12" s="14"/>
      <c r="F12" s="14"/>
      <c r="G12" s="17"/>
      <c r="H12" s="17"/>
      <c r="I12" s="17"/>
      <c r="J12" s="14"/>
      <c r="K12" s="17"/>
      <c r="L12" s="18"/>
      <c r="M12" s="11"/>
      <c r="R12" s="8"/>
      <c r="S12" s="8"/>
    </row>
    <row r="13" spans="2:19" ht="15.75" x14ac:dyDescent="0.25">
      <c r="B13" s="70">
        <v>0.126</v>
      </c>
      <c r="C13" s="71">
        <v>0.128</v>
      </c>
      <c r="D13" s="70">
        <v>0.126</v>
      </c>
      <c r="E13" s="71">
        <v>0.128</v>
      </c>
      <c r="F13" s="19">
        <v>4.0000000000000001E-3</v>
      </c>
      <c r="G13" s="19">
        <v>-2E-3</v>
      </c>
      <c r="H13" s="20">
        <v>4.0000000000000001E-3</v>
      </c>
      <c r="I13" s="20">
        <v>-2E-3</v>
      </c>
      <c r="J13" s="19">
        <v>4.0000000000000001E-3</v>
      </c>
      <c r="K13" s="19">
        <v>-2E-3</v>
      </c>
      <c r="L13" s="20">
        <v>4.0000000000000001E-3</v>
      </c>
      <c r="M13" s="20">
        <v>-2E-3</v>
      </c>
      <c r="R13" s="8"/>
      <c r="S13" s="8"/>
    </row>
    <row r="14" spans="2:19" x14ac:dyDescent="0.2">
      <c r="B14" s="70">
        <v>0.222</v>
      </c>
      <c r="C14" s="71">
        <v>0.23100000000000001</v>
      </c>
      <c r="D14" s="70">
        <v>0.222</v>
      </c>
      <c r="E14" s="71">
        <v>0.23100000000000001</v>
      </c>
      <c r="F14" s="19">
        <v>3.0000000000000001E-3</v>
      </c>
      <c r="G14" s="19">
        <v>1E-3</v>
      </c>
      <c r="H14" s="20">
        <v>3.0000000000000001E-3</v>
      </c>
      <c r="I14" s="20">
        <v>1E-3</v>
      </c>
      <c r="J14" s="19">
        <v>3.0000000000000001E-3</v>
      </c>
      <c r="K14" s="19">
        <v>1E-3</v>
      </c>
      <c r="L14" s="20">
        <v>3.0000000000000001E-3</v>
      </c>
      <c r="M14" s="20">
        <v>1E-3</v>
      </c>
      <c r="R14" s="21"/>
      <c r="S14" s="21"/>
    </row>
    <row r="15" spans="2:19" x14ac:dyDescent="0.2">
      <c r="B15" s="70">
        <v>0.4</v>
      </c>
      <c r="C15" s="71">
        <v>0.40500000000000003</v>
      </c>
      <c r="D15" s="70">
        <v>0.4</v>
      </c>
      <c r="E15" s="71">
        <v>0.40500000000000003</v>
      </c>
      <c r="F15" s="19">
        <v>4.0000000000000001E-3</v>
      </c>
      <c r="G15" s="19">
        <v>2E-3</v>
      </c>
      <c r="H15" s="20">
        <v>4.0000000000000001E-3</v>
      </c>
      <c r="I15" s="20">
        <v>2E-3</v>
      </c>
      <c r="J15" s="19">
        <v>4.0000000000000001E-3</v>
      </c>
      <c r="K15" s="19">
        <v>2E-3</v>
      </c>
      <c r="L15" s="20">
        <v>4.0000000000000001E-3</v>
      </c>
      <c r="M15" s="20">
        <v>2E-3</v>
      </c>
      <c r="R15" s="21"/>
      <c r="S15" s="21"/>
    </row>
    <row r="16" spans="2:19" x14ac:dyDescent="0.2">
      <c r="B16" s="70">
        <v>0.60899999999999999</v>
      </c>
      <c r="C16" s="70">
        <v>0.65</v>
      </c>
      <c r="D16" s="70">
        <v>0.60899999999999999</v>
      </c>
      <c r="E16" s="70">
        <v>0.65</v>
      </c>
      <c r="F16" s="19">
        <v>7.0000000000000001E-3</v>
      </c>
      <c r="G16" s="19">
        <v>5.0000000000000001E-3</v>
      </c>
      <c r="H16" s="20">
        <v>7.0000000000000001E-3</v>
      </c>
      <c r="I16" s="20">
        <v>5.0000000000000001E-3</v>
      </c>
      <c r="J16" s="19">
        <v>7.0000000000000001E-3</v>
      </c>
      <c r="K16" s="19">
        <v>5.0000000000000001E-3</v>
      </c>
      <c r="L16" s="20">
        <v>7.0000000000000001E-3</v>
      </c>
      <c r="M16" s="20">
        <v>5.0000000000000001E-3</v>
      </c>
      <c r="S16" s="21"/>
    </row>
    <row r="17" spans="1:20" x14ac:dyDescent="0.2">
      <c r="B17" s="70">
        <v>1.0109999999999999</v>
      </c>
      <c r="C17" s="70">
        <v>1.0589999999999999</v>
      </c>
      <c r="D17" s="70">
        <v>1.0109999999999999</v>
      </c>
      <c r="E17" s="70">
        <v>1.0589999999999999</v>
      </c>
      <c r="F17" s="19">
        <v>5.0000000000000001E-3</v>
      </c>
      <c r="G17" s="19">
        <v>2E-3</v>
      </c>
      <c r="H17" s="20">
        <v>5.0000000000000001E-3</v>
      </c>
      <c r="I17" s="20">
        <v>2E-3</v>
      </c>
      <c r="J17" s="19">
        <v>5.0000000000000001E-3</v>
      </c>
      <c r="K17" s="19">
        <v>2E-3</v>
      </c>
      <c r="L17" s="20">
        <v>5.0000000000000001E-3</v>
      </c>
      <c r="M17" s="20">
        <v>2E-3</v>
      </c>
      <c r="P17" s="21"/>
      <c r="Q17" s="21"/>
    </row>
    <row r="18" spans="1:20" x14ac:dyDescent="0.2">
      <c r="B18" s="70">
        <v>1.69</v>
      </c>
      <c r="C18" s="70">
        <v>1.724</v>
      </c>
      <c r="D18" s="70">
        <v>1.69</v>
      </c>
      <c r="E18" s="70">
        <v>1.724</v>
      </c>
      <c r="F18" s="19">
        <v>8.9999999999999993E-3</v>
      </c>
      <c r="G18" s="19">
        <v>8.0000000000000002E-3</v>
      </c>
      <c r="H18" s="20">
        <v>8.9999999999999993E-3</v>
      </c>
      <c r="I18" s="20">
        <v>8.0000000000000002E-3</v>
      </c>
      <c r="J18" s="19">
        <v>8.9999999999999993E-3</v>
      </c>
      <c r="K18" s="19">
        <v>8.0000000000000002E-3</v>
      </c>
      <c r="L18" s="20">
        <v>8.9999999999999993E-3</v>
      </c>
      <c r="M18" s="20">
        <v>8.0000000000000002E-3</v>
      </c>
    </row>
    <row r="19" spans="1:20" x14ac:dyDescent="0.2">
      <c r="B19" s="70">
        <v>2.335</v>
      </c>
      <c r="C19" s="70">
        <v>2.3050000000000002</v>
      </c>
      <c r="D19" s="70">
        <v>2.335</v>
      </c>
      <c r="E19" s="70">
        <v>2.3050000000000002</v>
      </c>
      <c r="F19" s="19">
        <v>5.0000000000000001E-3</v>
      </c>
      <c r="G19" s="19">
        <v>5.0000000000000001E-3</v>
      </c>
      <c r="H19" s="20">
        <v>5.0000000000000001E-3</v>
      </c>
      <c r="I19" s="20">
        <v>5.0000000000000001E-3</v>
      </c>
      <c r="J19" s="19">
        <v>5.0000000000000001E-3</v>
      </c>
      <c r="K19" s="19">
        <v>5.0000000000000001E-3</v>
      </c>
      <c r="L19" s="20">
        <v>5.0000000000000001E-3</v>
      </c>
      <c r="M19" s="20">
        <v>5.0000000000000001E-3</v>
      </c>
    </row>
    <row r="20" spans="1:20" x14ac:dyDescent="0.2">
      <c r="B20" s="70">
        <v>2.4159999999999999</v>
      </c>
      <c r="C20" s="70">
        <v>2.419</v>
      </c>
      <c r="D20" s="70">
        <v>2.4159999999999999</v>
      </c>
      <c r="E20" s="70">
        <v>2.419</v>
      </c>
      <c r="F20" s="19">
        <v>3.0000000000000001E-3</v>
      </c>
      <c r="G20" s="19">
        <v>8.0000000000000002E-3</v>
      </c>
      <c r="H20" s="20">
        <v>3.0000000000000001E-3</v>
      </c>
      <c r="I20" s="20">
        <v>8.0000000000000002E-3</v>
      </c>
      <c r="J20" s="19">
        <v>3.0000000000000001E-3</v>
      </c>
      <c r="K20" s="19">
        <v>8.0000000000000002E-3</v>
      </c>
      <c r="L20" s="20">
        <v>3.0000000000000001E-3</v>
      </c>
      <c r="M20" s="20">
        <v>8.0000000000000002E-3</v>
      </c>
    </row>
    <row r="21" spans="1:20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20" x14ac:dyDescent="0.2">
      <c r="B22" s="23" t="s">
        <v>58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/>
      <c r="P22" s="27"/>
      <c r="Q22" s="27"/>
      <c r="R22" s="27"/>
    </row>
    <row r="23" spans="1:20" x14ac:dyDescent="0.2">
      <c r="B23" s="28" t="str">
        <f>B9</f>
        <v>Standard-1</v>
      </c>
      <c r="C23" s="29">
        <f>AVERAGE(B13:C13)/AVERAGE(B$20:C$20)</f>
        <v>5.2533609100310241E-2</v>
      </c>
      <c r="D23" s="30" t="str">
        <f t="shared" ref="D23:D30" si="4">D3</f>
        <v>S1</v>
      </c>
      <c r="E23" s="29">
        <f>AVERAGE(D13:E13)/$C$30</f>
        <v>5.2533609100310241E-2</v>
      </c>
      <c r="F23" s="30" t="str">
        <f t="shared" ref="F23:F30" si="5">F3</f>
        <v>S9</v>
      </c>
      <c r="G23" s="29">
        <f>AVERAGE(F13:G13)/$C$30</f>
        <v>4.1365046535677351E-4</v>
      </c>
      <c r="H23" s="30" t="str">
        <f t="shared" ref="H23:H30" si="6">H3</f>
        <v>S17</v>
      </c>
      <c r="I23" s="29">
        <f>AVERAGE(H13:I13)/$C$30</f>
        <v>4.1365046535677351E-4</v>
      </c>
      <c r="J23" s="30" t="str">
        <f t="shared" ref="J23:J30" si="7">J3</f>
        <v>S25</v>
      </c>
      <c r="K23" s="29">
        <f>AVERAGE(J13:K13)/$C$30</f>
        <v>4.1365046535677351E-4</v>
      </c>
      <c r="L23" s="30" t="str">
        <f t="shared" ref="L23:L30" si="8">L3</f>
        <v>S33</v>
      </c>
      <c r="M23" s="29">
        <f>AVERAGE(L13:M13)/$C$30</f>
        <v>4.1365046535677351E-4</v>
      </c>
      <c r="N23" s="26"/>
      <c r="O23" s="27"/>
      <c r="P23" s="27"/>
      <c r="Q23" s="27"/>
      <c r="R23" s="27"/>
    </row>
    <row r="24" spans="1:20" x14ac:dyDescent="0.2">
      <c r="A24" s="31"/>
      <c r="B24" s="28" t="str">
        <f>B8</f>
        <v>Standard-2</v>
      </c>
      <c r="C24" s="29">
        <f t="shared" ref="C24:C29" si="9">AVERAGE(B14:C14)/AVERAGE(B$20:C$20)</f>
        <v>9.3691830403309209E-2</v>
      </c>
      <c r="D24" s="30" t="str">
        <f t="shared" si="4"/>
        <v>S2</v>
      </c>
      <c r="E24" s="29">
        <f t="shared" ref="E24:G30" si="10">AVERAGE(D14:E14)/$C$30</f>
        <v>9.3691830403309209E-2</v>
      </c>
      <c r="F24" s="30" t="str">
        <f t="shared" si="5"/>
        <v>S10</v>
      </c>
      <c r="G24" s="29">
        <f t="shared" si="10"/>
        <v>8.2730093071354703E-4</v>
      </c>
      <c r="H24" s="30" t="str">
        <f t="shared" si="6"/>
        <v>S18</v>
      </c>
      <c r="I24" s="29">
        <f t="shared" ref="I24:I30" si="11">AVERAGE(H14:I14)/$C$30</f>
        <v>8.2730093071354703E-4</v>
      </c>
      <c r="J24" s="30" t="str">
        <f t="shared" si="7"/>
        <v>S26</v>
      </c>
      <c r="K24" s="29">
        <f t="shared" ref="K24:K30" si="12">AVERAGE(J14:K14)/$C$30</f>
        <v>8.2730093071354703E-4</v>
      </c>
      <c r="L24" s="30" t="str">
        <f t="shared" si="8"/>
        <v>S34</v>
      </c>
      <c r="M24" s="29">
        <f t="shared" ref="M24:M30" si="13">AVERAGE(L14:M14)/$C$30</f>
        <v>8.2730093071354703E-4</v>
      </c>
      <c r="N24" s="26"/>
      <c r="O24" s="27"/>
      <c r="P24" s="27"/>
      <c r="Q24" s="27"/>
      <c r="R24" s="27"/>
    </row>
    <row r="25" spans="1:20" x14ac:dyDescent="0.2">
      <c r="A25" s="32"/>
      <c r="B25" s="28" t="str">
        <f>B7</f>
        <v>Standard-3</v>
      </c>
      <c r="C25" s="29">
        <f t="shared" si="9"/>
        <v>0.16649431230610134</v>
      </c>
      <c r="D25" s="30" t="str">
        <f t="shared" si="4"/>
        <v>S3</v>
      </c>
      <c r="E25" s="29">
        <f t="shared" si="10"/>
        <v>0.16649431230610134</v>
      </c>
      <c r="F25" s="30" t="str">
        <f t="shared" si="5"/>
        <v>S11</v>
      </c>
      <c r="G25" s="29">
        <f t="shared" si="10"/>
        <v>1.2409513960703205E-3</v>
      </c>
      <c r="H25" s="30" t="str">
        <f t="shared" si="6"/>
        <v>S19</v>
      </c>
      <c r="I25" s="29">
        <f t="shared" si="11"/>
        <v>1.2409513960703205E-3</v>
      </c>
      <c r="J25" s="30" t="str">
        <f t="shared" si="7"/>
        <v>S27</v>
      </c>
      <c r="K25" s="29">
        <f t="shared" si="12"/>
        <v>1.2409513960703205E-3</v>
      </c>
      <c r="L25" s="30" t="str">
        <f t="shared" si="8"/>
        <v>S35</v>
      </c>
      <c r="M25" s="29">
        <f t="shared" si="13"/>
        <v>1.2409513960703205E-3</v>
      </c>
      <c r="N25" s="26"/>
      <c r="Q25" s="27"/>
      <c r="R25" s="27"/>
      <c r="S25" s="27"/>
      <c r="T25" s="27"/>
    </row>
    <row r="26" spans="1:20" x14ac:dyDescent="0.2">
      <c r="A26" s="4"/>
      <c r="B26" s="28" t="str">
        <f>B6</f>
        <v>Standard-4</v>
      </c>
      <c r="C26" s="29">
        <f t="shared" si="9"/>
        <v>0.26039296794208894</v>
      </c>
      <c r="D26" s="30" t="str">
        <f t="shared" si="4"/>
        <v>S4</v>
      </c>
      <c r="E26" s="29">
        <f t="shared" si="10"/>
        <v>0.26039296794208894</v>
      </c>
      <c r="F26" s="30" t="str">
        <f t="shared" si="5"/>
        <v>S12</v>
      </c>
      <c r="G26" s="29">
        <f t="shared" si="10"/>
        <v>2.4819027921406411E-3</v>
      </c>
      <c r="H26" s="30" t="str">
        <f t="shared" si="6"/>
        <v>S20</v>
      </c>
      <c r="I26" s="29">
        <f t="shared" si="11"/>
        <v>2.4819027921406411E-3</v>
      </c>
      <c r="J26" s="30" t="str">
        <f t="shared" si="7"/>
        <v>S28</v>
      </c>
      <c r="K26" s="29">
        <f t="shared" si="12"/>
        <v>2.4819027921406411E-3</v>
      </c>
      <c r="L26" s="30" t="str">
        <f t="shared" si="8"/>
        <v>S36</v>
      </c>
      <c r="M26" s="29">
        <f t="shared" si="13"/>
        <v>2.4819027921406411E-3</v>
      </c>
      <c r="N26" s="26"/>
      <c r="O26" s="27"/>
      <c r="P26" s="27"/>
      <c r="Q26" s="27"/>
      <c r="R26" s="27"/>
      <c r="S26" s="27"/>
      <c r="T26" s="27"/>
    </row>
    <row r="27" spans="1:20" x14ac:dyDescent="0.2">
      <c r="A27" s="4"/>
      <c r="B27" s="28" t="str">
        <f>B5</f>
        <v>Standard-5</v>
      </c>
      <c r="C27" s="29">
        <f t="shared" si="9"/>
        <v>0.42812823164426056</v>
      </c>
      <c r="D27" s="30" t="str">
        <f t="shared" si="4"/>
        <v>S5</v>
      </c>
      <c r="E27" s="29">
        <f t="shared" si="10"/>
        <v>0.42812823164426056</v>
      </c>
      <c r="F27" s="30" t="str">
        <f t="shared" si="5"/>
        <v>S13</v>
      </c>
      <c r="G27" s="29">
        <f t="shared" si="10"/>
        <v>1.4477766287487074E-3</v>
      </c>
      <c r="H27" s="30" t="str">
        <f t="shared" si="6"/>
        <v>S21</v>
      </c>
      <c r="I27" s="29">
        <f t="shared" si="11"/>
        <v>1.4477766287487074E-3</v>
      </c>
      <c r="J27" s="30" t="str">
        <f t="shared" si="7"/>
        <v>S29</v>
      </c>
      <c r="K27" s="29">
        <f t="shared" si="12"/>
        <v>1.4477766287487074E-3</v>
      </c>
      <c r="L27" s="30" t="str">
        <f t="shared" si="8"/>
        <v>S37</v>
      </c>
      <c r="M27" s="29">
        <f t="shared" si="13"/>
        <v>1.4477766287487074E-3</v>
      </c>
      <c r="N27" s="26"/>
      <c r="O27" s="33"/>
      <c r="P27" s="33"/>
      <c r="Q27" s="27"/>
      <c r="R27" s="27"/>
      <c r="S27" s="27"/>
      <c r="T27" s="27"/>
    </row>
    <row r="28" spans="1:20" x14ac:dyDescent="0.2">
      <c r="A28" s="4"/>
      <c r="B28" s="28" t="str">
        <f>B4</f>
        <v>Standard-6</v>
      </c>
      <c r="C28" s="29">
        <f t="shared" si="9"/>
        <v>0.7061013443640124</v>
      </c>
      <c r="D28" s="30" t="str">
        <f t="shared" si="4"/>
        <v>S6</v>
      </c>
      <c r="E28" s="29">
        <f t="shared" si="10"/>
        <v>0.7061013443640124</v>
      </c>
      <c r="F28" s="30" t="str">
        <f t="shared" si="5"/>
        <v>S14</v>
      </c>
      <c r="G28" s="29">
        <f t="shared" si="10"/>
        <v>3.5160289555325754E-3</v>
      </c>
      <c r="H28" s="30" t="str">
        <f t="shared" si="6"/>
        <v>S22</v>
      </c>
      <c r="I28" s="29">
        <f t="shared" si="11"/>
        <v>3.5160289555325754E-3</v>
      </c>
      <c r="J28" s="30" t="str">
        <f t="shared" si="7"/>
        <v>S30</v>
      </c>
      <c r="K28" s="29">
        <f t="shared" si="12"/>
        <v>3.5160289555325754E-3</v>
      </c>
      <c r="L28" s="30" t="str">
        <f t="shared" si="8"/>
        <v>S38</v>
      </c>
      <c r="M28" s="29">
        <f t="shared" si="13"/>
        <v>3.5160289555325754E-3</v>
      </c>
      <c r="N28" s="26"/>
      <c r="O28" s="33"/>
      <c r="P28" s="33"/>
      <c r="Q28" s="27"/>
      <c r="R28" s="27"/>
      <c r="S28" s="27"/>
      <c r="T28" s="27"/>
    </row>
    <row r="29" spans="1:20" x14ac:dyDescent="0.2">
      <c r="A29" s="4"/>
      <c r="B29" s="28" t="str">
        <f>B3</f>
        <v>Standard-7</v>
      </c>
      <c r="C29" s="29">
        <f t="shared" si="9"/>
        <v>0.95966907962771475</v>
      </c>
      <c r="D29" s="30" t="str">
        <f t="shared" si="4"/>
        <v>S7</v>
      </c>
      <c r="E29" s="29">
        <f t="shared" si="10"/>
        <v>0.95966907962771475</v>
      </c>
      <c r="F29" s="30" t="str">
        <f t="shared" si="5"/>
        <v>S15</v>
      </c>
      <c r="G29" s="29">
        <f t="shared" si="10"/>
        <v>2.0682523267838678E-3</v>
      </c>
      <c r="H29" s="30" t="str">
        <f t="shared" si="6"/>
        <v>S23</v>
      </c>
      <c r="I29" s="29">
        <f t="shared" si="11"/>
        <v>2.0682523267838678E-3</v>
      </c>
      <c r="J29" s="30" t="str">
        <f t="shared" si="7"/>
        <v>S31</v>
      </c>
      <c r="K29" s="29">
        <f t="shared" si="12"/>
        <v>2.0682523267838678E-3</v>
      </c>
      <c r="L29" s="30" t="str">
        <f t="shared" si="8"/>
        <v>S39</v>
      </c>
      <c r="M29" s="29">
        <f t="shared" si="13"/>
        <v>2.0682523267838678E-3</v>
      </c>
      <c r="N29" s="26"/>
      <c r="O29" s="33"/>
      <c r="P29" s="33"/>
      <c r="Q29" s="27"/>
      <c r="R29" s="27"/>
      <c r="S29" s="27"/>
      <c r="T29" s="27"/>
    </row>
    <row r="30" spans="1:20" x14ac:dyDescent="0.2">
      <c r="B30" s="34" t="str">
        <f>B10</f>
        <v>Blank</v>
      </c>
      <c r="C30" s="29">
        <f>AVERAGE(B$20:C$20)</f>
        <v>2.4175</v>
      </c>
      <c r="D30" s="30" t="str">
        <f t="shared" si="4"/>
        <v>S8</v>
      </c>
      <c r="E30" s="29">
        <f t="shared" si="10"/>
        <v>1</v>
      </c>
      <c r="F30" s="30" t="str">
        <f t="shared" si="5"/>
        <v>S16</v>
      </c>
      <c r="G30" s="29">
        <f t="shared" si="10"/>
        <v>2.2750775594622542E-3</v>
      </c>
      <c r="H30" s="30" t="str">
        <f t="shared" si="6"/>
        <v>S24</v>
      </c>
      <c r="I30" s="29">
        <f t="shared" si="11"/>
        <v>2.2750775594622542E-3</v>
      </c>
      <c r="J30" s="30" t="str">
        <f t="shared" si="7"/>
        <v>S32</v>
      </c>
      <c r="K30" s="29">
        <f t="shared" si="12"/>
        <v>2.2750775594622542E-3</v>
      </c>
      <c r="L30" s="30" t="str">
        <f t="shared" si="8"/>
        <v>S40</v>
      </c>
      <c r="M30" s="29">
        <f t="shared" si="13"/>
        <v>2.2750775594622542E-3</v>
      </c>
      <c r="O30" s="33"/>
      <c r="P30" s="33"/>
      <c r="Q30" s="27"/>
      <c r="R30" s="27"/>
      <c r="S30" s="27"/>
      <c r="T30" s="27"/>
    </row>
    <row r="31" spans="1:20" x14ac:dyDescent="0.2">
      <c r="D31" s="35"/>
      <c r="E31" s="36"/>
      <c r="F31" s="35"/>
      <c r="G31" s="36"/>
      <c r="H31" s="35"/>
      <c r="I31" s="36"/>
      <c r="J31" s="35"/>
      <c r="K31" s="36"/>
      <c r="L31" s="35"/>
      <c r="M31" s="36"/>
      <c r="O31" s="33"/>
      <c r="P31" s="33"/>
      <c r="Q31" s="27"/>
      <c r="R31" s="27"/>
      <c r="S31" s="27"/>
      <c r="T31" s="27"/>
    </row>
    <row r="32" spans="1:20" x14ac:dyDescent="0.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O32" s="33"/>
      <c r="P32" s="33"/>
      <c r="Q32" s="27"/>
      <c r="R32" s="27"/>
      <c r="S32" s="27"/>
      <c r="T32" s="27"/>
    </row>
    <row r="33" spans="2:20" x14ac:dyDescent="0.2">
      <c r="B33" s="16" t="s">
        <v>50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O33" s="33"/>
      <c r="P33" s="33"/>
      <c r="Q33" s="27"/>
      <c r="R33" s="27"/>
      <c r="S33" s="27"/>
      <c r="T33" s="27"/>
    </row>
    <row r="34" spans="2:20" x14ac:dyDescent="0.2">
      <c r="B34" s="28" t="str">
        <f t="shared" ref="B34:B40" si="14">B23</f>
        <v>Standard-1</v>
      </c>
      <c r="C34" s="29">
        <f>LN(C23)</f>
        <v>-2.9463021408688581</v>
      </c>
      <c r="D34" s="30" t="str">
        <f t="shared" ref="D34:D41" si="15">D3</f>
        <v>S1</v>
      </c>
      <c r="E34" s="29">
        <f>LN(E23)</f>
        <v>-2.9463021408688581</v>
      </c>
      <c r="F34" s="30" t="str">
        <f t="shared" ref="F34:F41" si="16">F3</f>
        <v>S9</v>
      </c>
      <c r="G34" s="29">
        <f t="shared" ref="G34:G41" si="17">LN(G23)</f>
        <v>-7.7904892273274493</v>
      </c>
      <c r="H34" s="30" t="str">
        <f t="shared" ref="H34:H41" si="18">H3</f>
        <v>S17</v>
      </c>
      <c r="I34" s="29">
        <f t="shared" ref="I34:I41" si="19">LN(I23)</f>
        <v>-7.7904892273274493</v>
      </c>
      <c r="J34" s="30" t="str">
        <f t="shared" ref="J34:J41" si="20">J3</f>
        <v>S25</v>
      </c>
      <c r="K34" s="29">
        <f t="shared" ref="K34:K41" si="21">LN(K23)</f>
        <v>-7.7904892273274493</v>
      </c>
      <c r="L34" s="30" t="str">
        <f t="shared" ref="L34:L41" si="22">L3</f>
        <v>S33</v>
      </c>
      <c r="M34" s="29">
        <f t="shared" ref="M34:M41" si="23">LN(M23)</f>
        <v>-7.7904892273274493</v>
      </c>
      <c r="O34" s="33"/>
      <c r="P34" s="33"/>
      <c r="Q34" s="27"/>
      <c r="R34" s="27"/>
      <c r="S34" s="27"/>
      <c r="T34" s="27"/>
    </row>
    <row r="35" spans="2:20" x14ac:dyDescent="0.2">
      <c r="B35" s="28" t="str">
        <f t="shared" si="14"/>
        <v>Standard-2</v>
      </c>
      <c r="C35" s="29">
        <f t="shared" ref="C35:C40" si="24">LN(C24)</f>
        <v>-2.3677442824043604</v>
      </c>
      <c r="D35" s="30" t="str">
        <f t="shared" si="15"/>
        <v>S2</v>
      </c>
      <c r="E35" s="29">
        <f t="shared" ref="E35:E41" si="25">LN(E24)</f>
        <v>-2.3677442824043604</v>
      </c>
      <c r="F35" s="30" t="str">
        <f t="shared" si="16"/>
        <v>S10</v>
      </c>
      <c r="G35" s="29">
        <f t="shared" si="17"/>
        <v>-7.0973420467675039</v>
      </c>
      <c r="H35" s="30" t="str">
        <f t="shared" si="18"/>
        <v>S18</v>
      </c>
      <c r="I35" s="29">
        <f t="shared" si="19"/>
        <v>-7.0973420467675039</v>
      </c>
      <c r="J35" s="30" t="str">
        <f t="shared" si="20"/>
        <v>S26</v>
      </c>
      <c r="K35" s="29">
        <f t="shared" si="21"/>
        <v>-7.0973420467675039</v>
      </c>
      <c r="L35" s="30" t="str">
        <f t="shared" si="22"/>
        <v>S34</v>
      </c>
      <c r="M35" s="29">
        <f t="shared" si="23"/>
        <v>-7.0973420467675039</v>
      </c>
      <c r="O35" s="33"/>
      <c r="P35" s="33"/>
      <c r="Q35" s="27"/>
      <c r="R35" s="27"/>
      <c r="S35" s="27"/>
      <c r="T35" s="27"/>
    </row>
    <row r="36" spans="2:20" x14ac:dyDescent="0.2">
      <c r="B36" s="28" t="str">
        <f t="shared" si="14"/>
        <v>Standard-3</v>
      </c>
      <c r="C36" s="29">
        <f t="shared" si="24"/>
        <v>-1.7927941304688313</v>
      </c>
      <c r="D36" s="30" t="str">
        <f t="shared" si="15"/>
        <v>S3</v>
      </c>
      <c r="E36" s="29">
        <f t="shared" si="25"/>
        <v>-1.7927941304688313</v>
      </c>
      <c r="F36" s="30" t="str">
        <f t="shared" si="16"/>
        <v>S11</v>
      </c>
      <c r="G36" s="29">
        <f t="shared" si="17"/>
        <v>-6.6918769386593393</v>
      </c>
      <c r="H36" s="30" t="str">
        <f t="shared" si="18"/>
        <v>S19</v>
      </c>
      <c r="I36" s="29">
        <f t="shared" si="19"/>
        <v>-6.6918769386593393</v>
      </c>
      <c r="J36" s="30" t="str">
        <f t="shared" si="20"/>
        <v>S27</v>
      </c>
      <c r="K36" s="29">
        <f t="shared" si="21"/>
        <v>-6.6918769386593393</v>
      </c>
      <c r="L36" s="30" t="str">
        <f t="shared" si="22"/>
        <v>S35</v>
      </c>
      <c r="M36" s="29">
        <f t="shared" si="23"/>
        <v>-6.6918769386593393</v>
      </c>
      <c r="O36" s="27"/>
      <c r="P36" s="27"/>
      <c r="Q36" s="27"/>
      <c r="R36" s="27"/>
      <c r="S36" s="27"/>
      <c r="T36" s="27"/>
    </row>
    <row r="37" spans="2:20" x14ac:dyDescent="0.2">
      <c r="B37" s="28" t="str">
        <f t="shared" si="14"/>
        <v>Standard-4</v>
      </c>
      <c r="C37" s="29">
        <f t="shared" si="24"/>
        <v>-1.3455633738430475</v>
      </c>
      <c r="D37" s="30" t="str">
        <f t="shared" si="15"/>
        <v>S4</v>
      </c>
      <c r="E37" s="29">
        <f>LN(E26)</f>
        <v>-1.3455633738430475</v>
      </c>
      <c r="F37" s="30" t="str">
        <f t="shared" si="16"/>
        <v>S12</v>
      </c>
      <c r="G37" s="29">
        <f t="shared" si="17"/>
        <v>-5.9987297580993948</v>
      </c>
      <c r="H37" s="30" t="str">
        <f t="shared" si="18"/>
        <v>S20</v>
      </c>
      <c r="I37" s="29">
        <f t="shared" si="19"/>
        <v>-5.9987297580993948</v>
      </c>
      <c r="J37" s="30" t="str">
        <f t="shared" si="20"/>
        <v>S28</v>
      </c>
      <c r="K37" s="29">
        <f t="shared" si="21"/>
        <v>-5.9987297580993948</v>
      </c>
      <c r="L37" s="30" t="str">
        <f t="shared" si="22"/>
        <v>S36</v>
      </c>
      <c r="M37" s="29">
        <f t="shared" si="23"/>
        <v>-5.9987297580993948</v>
      </c>
      <c r="O37" s="27"/>
      <c r="P37" s="27"/>
      <c r="Q37" s="27"/>
      <c r="R37" s="27"/>
      <c r="S37" s="27"/>
      <c r="T37" s="27"/>
    </row>
    <row r="38" spans="2:20" x14ac:dyDescent="0.2">
      <c r="B38" s="28" t="str">
        <f t="shared" si="14"/>
        <v>Standard-5</v>
      </c>
      <c r="C38" s="29">
        <f t="shared" si="24"/>
        <v>-0.84833252162798001</v>
      </c>
      <c r="D38" s="30" t="str">
        <f t="shared" si="15"/>
        <v>S5</v>
      </c>
      <c r="E38" s="29">
        <f t="shared" si="25"/>
        <v>-0.84833252162798001</v>
      </c>
      <c r="F38" s="30" t="str">
        <f t="shared" si="16"/>
        <v>S13</v>
      </c>
      <c r="G38" s="29">
        <f t="shared" si="17"/>
        <v>-6.5377262588320812</v>
      </c>
      <c r="H38" s="30" t="str">
        <f t="shared" si="18"/>
        <v>S21</v>
      </c>
      <c r="I38" s="29">
        <f t="shared" si="19"/>
        <v>-6.5377262588320812</v>
      </c>
      <c r="J38" s="30" t="str">
        <f t="shared" si="20"/>
        <v>S29</v>
      </c>
      <c r="K38" s="29">
        <f t="shared" si="21"/>
        <v>-6.5377262588320812</v>
      </c>
      <c r="L38" s="30" t="str">
        <f t="shared" si="22"/>
        <v>S37</v>
      </c>
      <c r="M38" s="29">
        <f t="shared" si="23"/>
        <v>-6.5377262588320812</v>
      </c>
      <c r="P38" s="27"/>
      <c r="Q38" s="27"/>
      <c r="R38" s="27"/>
      <c r="S38" s="27"/>
      <c r="T38" s="27"/>
    </row>
    <row r="39" spans="2:20" x14ac:dyDescent="0.2">
      <c r="B39" s="28" t="str">
        <f t="shared" si="14"/>
        <v>Standard-6</v>
      </c>
      <c r="C39" s="29">
        <f t="shared" si="24"/>
        <v>-0.34799650453300879</v>
      </c>
      <c r="D39" s="30" t="str">
        <f t="shared" si="15"/>
        <v>S6</v>
      </c>
      <c r="E39" s="29">
        <f t="shared" si="25"/>
        <v>-0.34799650453300879</v>
      </c>
      <c r="F39" s="30" t="str">
        <f t="shared" si="16"/>
        <v>S14</v>
      </c>
      <c r="G39" s="29">
        <f t="shared" si="17"/>
        <v>-5.6504230638311785</v>
      </c>
      <c r="H39" s="30" t="str">
        <f t="shared" si="18"/>
        <v>S22</v>
      </c>
      <c r="I39" s="29">
        <f t="shared" si="19"/>
        <v>-5.6504230638311785</v>
      </c>
      <c r="J39" s="30" t="str">
        <f t="shared" si="20"/>
        <v>S30</v>
      </c>
      <c r="K39" s="29">
        <f t="shared" si="21"/>
        <v>-5.6504230638311785</v>
      </c>
      <c r="L39" s="30" t="str">
        <f t="shared" si="22"/>
        <v>S38</v>
      </c>
      <c r="M39" s="29">
        <f t="shared" si="23"/>
        <v>-5.6504230638311785</v>
      </c>
      <c r="P39" s="27"/>
      <c r="Q39" s="27"/>
      <c r="R39" s="27"/>
      <c r="S39" s="27"/>
      <c r="T39" s="27"/>
    </row>
    <row r="40" spans="2:20" x14ac:dyDescent="0.2">
      <c r="B40" s="28" t="str">
        <f t="shared" si="14"/>
        <v>Standard-7</v>
      </c>
      <c r="C40" s="29">
        <f t="shared" si="24"/>
        <v>-4.1166762667093577E-2</v>
      </c>
      <c r="D40" s="30" t="str">
        <f t="shared" si="15"/>
        <v>S7</v>
      </c>
      <c r="E40" s="29">
        <f t="shared" si="25"/>
        <v>-4.1166762667093577E-2</v>
      </c>
      <c r="F40" s="30" t="str">
        <f t="shared" si="16"/>
        <v>S15</v>
      </c>
      <c r="G40" s="29">
        <f t="shared" si="17"/>
        <v>-6.1810513148933488</v>
      </c>
      <c r="H40" s="30" t="str">
        <f t="shared" si="18"/>
        <v>S23</v>
      </c>
      <c r="I40" s="29">
        <f t="shared" si="19"/>
        <v>-6.1810513148933488</v>
      </c>
      <c r="J40" s="30" t="str">
        <f t="shared" si="20"/>
        <v>S31</v>
      </c>
      <c r="K40" s="29">
        <f t="shared" si="21"/>
        <v>-6.1810513148933488</v>
      </c>
      <c r="L40" s="30" t="str">
        <f t="shared" si="22"/>
        <v>S39</v>
      </c>
      <c r="M40" s="29">
        <f t="shared" si="23"/>
        <v>-6.1810513148933488</v>
      </c>
      <c r="P40" s="27"/>
      <c r="Q40" s="27"/>
      <c r="R40" s="27"/>
      <c r="S40" s="27"/>
      <c r="T40" s="27"/>
    </row>
    <row r="41" spans="2:20" x14ac:dyDescent="0.2">
      <c r="B41" s="37" t="s">
        <v>51</v>
      </c>
      <c r="C41" s="38">
        <f>INDEX(LINEST(C34:C40,LN(B47:B53),TRUE,FALSE),2)</f>
        <v>1.5345659790901676</v>
      </c>
      <c r="D41" s="30" t="str">
        <f t="shared" si="15"/>
        <v>S8</v>
      </c>
      <c r="E41" s="29">
        <f t="shared" si="25"/>
        <v>0</v>
      </c>
      <c r="F41" s="30" t="str">
        <f t="shared" si="16"/>
        <v>S16</v>
      </c>
      <c r="G41" s="29">
        <f t="shared" si="17"/>
        <v>-6.085741135089024</v>
      </c>
      <c r="H41" s="30" t="str">
        <f t="shared" si="18"/>
        <v>S24</v>
      </c>
      <c r="I41" s="29">
        <f t="shared" si="19"/>
        <v>-6.085741135089024</v>
      </c>
      <c r="J41" s="30" t="str">
        <f t="shared" si="20"/>
        <v>S32</v>
      </c>
      <c r="K41" s="29">
        <f t="shared" si="21"/>
        <v>-6.085741135089024</v>
      </c>
      <c r="L41" s="30" t="str">
        <f t="shared" si="22"/>
        <v>S40</v>
      </c>
      <c r="M41" s="29">
        <f t="shared" si="23"/>
        <v>-6.085741135089024</v>
      </c>
      <c r="P41" s="27"/>
      <c r="Q41" s="27"/>
      <c r="R41" s="27"/>
      <c r="S41" s="27"/>
      <c r="T41" s="27"/>
    </row>
    <row r="42" spans="2:20" x14ac:dyDescent="0.2">
      <c r="B42" s="37" t="s">
        <v>52</v>
      </c>
      <c r="C42" s="38">
        <f>INDEX(LINEST(C34:C40,LN(B47:B53),TRUE,TRUE),1)</f>
        <v>-0.70585726768128654</v>
      </c>
      <c r="D42" s="39"/>
      <c r="E42" s="39"/>
      <c r="F42" s="39"/>
      <c r="G42" s="39"/>
      <c r="H42" s="39"/>
      <c r="I42" s="39"/>
      <c r="J42" s="39"/>
      <c r="K42" s="39"/>
      <c r="L42" s="39"/>
      <c r="M42" s="40"/>
      <c r="P42" s="27"/>
      <c r="Q42" s="27"/>
      <c r="R42" s="27"/>
      <c r="S42" s="27"/>
      <c r="T42" s="27"/>
    </row>
    <row r="43" spans="2:20" x14ac:dyDescent="0.2">
      <c r="D43" s="39"/>
      <c r="E43" s="39"/>
      <c r="F43" s="39"/>
      <c r="G43" s="39"/>
      <c r="H43" s="39"/>
      <c r="I43" s="39"/>
      <c r="J43" s="39"/>
      <c r="K43" s="39"/>
      <c r="L43" s="39"/>
      <c r="M43" s="39"/>
      <c r="P43" s="27"/>
      <c r="Q43" s="27"/>
      <c r="R43" s="27"/>
      <c r="S43" s="27"/>
      <c r="T43" s="27"/>
    </row>
    <row r="44" spans="2:20" ht="15.75" x14ac:dyDescent="0.25">
      <c r="B44" s="40"/>
      <c r="C44" s="40"/>
      <c r="D44" s="40"/>
      <c r="E44" s="39"/>
      <c r="F44" s="40"/>
      <c r="G44" s="40"/>
      <c r="H44" s="40"/>
      <c r="I44" s="25"/>
      <c r="J44" s="25"/>
      <c r="K44" s="25"/>
      <c r="L44" s="41"/>
      <c r="M44" s="40"/>
      <c r="N44" s="42"/>
      <c r="O44" s="1"/>
      <c r="P44" s="43"/>
      <c r="Q44" s="27"/>
      <c r="R44" s="27"/>
      <c r="S44" s="27"/>
      <c r="T44" s="27"/>
    </row>
    <row r="45" spans="2:20" ht="16.5" thickBot="1" x14ac:dyDescent="0.3">
      <c r="B45" s="23" t="s">
        <v>53</v>
      </c>
      <c r="C45" s="40"/>
      <c r="D45" s="40"/>
      <c r="E45" s="44" t="s">
        <v>54</v>
      </c>
      <c r="F45" s="45" t="s">
        <v>55</v>
      </c>
      <c r="G45" s="45" t="s">
        <v>56</v>
      </c>
      <c r="H45" s="45" t="s">
        <v>57</v>
      </c>
      <c r="I45" s="45"/>
      <c r="J45" s="45"/>
      <c r="K45" s="25"/>
      <c r="L45" s="25"/>
      <c r="M45" s="40"/>
      <c r="N45" s="42"/>
      <c r="O45" s="42"/>
      <c r="P45" s="27"/>
      <c r="Q45" s="27"/>
      <c r="R45" s="46"/>
      <c r="S45" s="47"/>
      <c r="T45" s="27"/>
    </row>
    <row r="46" spans="2:20" x14ac:dyDescent="0.2">
      <c r="B46" s="48"/>
      <c r="C46" s="49" t="s">
        <v>55</v>
      </c>
      <c r="D46" s="50"/>
      <c r="E46" s="51" t="str">
        <f>D3</f>
        <v>S1</v>
      </c>
      <c r="F46" s="52">
        <f>EXP((E34-$C$41)/$C$42)</f>
        <v>571.41863340634143</v>
      </c>
      <c r="G46" s="53">
        <v>1</v>
      </c>
      <c r="H46" s="52">
        <f t="shared" ref="H46:H85" si="26">F46*G46</f>
        <v>571.41863340634143</v>
      </c>
      <c r="I46" s="54"/>
      <c r="J46" s="54"/>
      <c r="K46" s="55"/>
      <c r="L46" s="55"/>
      <c r="M46" s="40"/>
      <c r="N46" s="31"/>
      <c r="P46" s="56"/>
      <c r="Q46" s="27"/>
      <c r="R46" s="46"/>
      <c r="S46" s="47"/>
      <c r="T46" s="27"/>
    </row>
    <row r="47" spans="2:20" x14ac:dyDescent="0.2">
      <c r="B47" s="57">
        <v>500</v>
      </c>
      <c r="C47" s="58">
        <f>EXP((C34-$C$41)/$C$42)</f>
        <v>571.41863340634143</v>
      </c>
      <c r="E47" s="51" t="str">
        <f t="shared" ref="E47:E53" si="27">D4</f>
        <v>S2</v>
      </c>
      <c r="F47" s="52">
        <f t="shared" ref="F47:F53" si="28">EXP((E35-$C$41)/$C$42)</f>
        <v>251.75825918769814</v>
      </c>
      <c r="G47" s="53">
        <v>1</v>
      </c>
      <c r="H47" s="52">
        <f t="shared" si="26"/>
        <v>251.75825918769814</v>
      </c>
      <c r="I47" s="54"/>
      <c r="J47" s="54"/>
      <c r="K47" s="55"/>
      <c r="L47" s="55"/>
      <c r="M47" s="40"/>
      <c r="N47" s="31"/>
      <c r="P47" s="56"/>
      <c r="Q47" s="27"/>
      <c r="R47" s="27"/>
      <c r="S47" s="27"/>
      <c r="T47" s="27"/>
    </row>
    <row r="48" spans="2:20" ht="15.75" x14ac:dyDescent="0.25">
      <c r="B48" s="57">
        <f t="shared" ref="B48:B53" si="29">B47/2</f>
        <v>250</v>
      </c>
      <c r="C48" s="58">
        <f t="shared" ref="C48:C53" si="30">EXP((C35-$C$41)/$C$42)</f>
        <v>251.75825918769814</v>
      </c>
      <c r="E48" s="51" t="str">
        <f t="shared" si="27"/>
        <v>S3</v>
      </c>
      <c r="F48" s="52">
        <f t="shared" si="28"/>
        <v>111.48919453284867</v>
      </c>
      <c r="G48" s="53">
        <v>1</v>
      </c>
      <c r="H48" s="52">
        <f t="shared" si="26"/>
        <v>111.48919453284867</v>
      </c>
      <c r="I48" s="54"/>
      <c r="J48" s="59"/>
      <c r="K48" s="55"/>
      <c r="L48" s="55"/>
      <c r="M48" s="40"/>
      <c r="N48" s="31"/>
      <c r="P48" s="56"/>
      <c r="Q48" s="27"/>
      <c r="R48" s="27"/>
      <c r="S48" s="27"/>
      <c r="T48" s="27"/>
    </row>
    <row r="49" spans="2:20" x14ac:dyDescent="0.2">
      <c r="B49" s="57">
        <f t="shared" si="29"/>
        <v>125</v>
      </c>
      <c r="C49" s="58">
        <f t="shared" si="30"/>
        <v>111.48919453284867</v>
      </c>
      <c r="E49" s="51" t="str">
        <f t="shared" si="27"/>
        <v>S4</v>
      </c>
      <c r="F49" s="52">
        <f t="shared" si="28"/>
        <v>59.164887800765349</v>
      </c>
      <c r="G49" s="53">
        <v>1</v>
      </c>
      <c r="H49" s="52">
        <f t="shared" si="26"/>
        <v>59.164887800765349</v>
      </c>
      <c r="I49" s="54"/>
      <c r="J49" s="54"/>
      <c r="K49" s="55"/>
      <c r="L49" s="55"/>
      <c r="M49" s="40"/>
      <c r="N49" s="31"/>
      <c r="P49" s="56"/>
      <c r="Q49" s="27"/>
      <c r="R49" s="27"/>
      <c r="S49" s="27"/>
      <c r="T49" s="27"/>
    </row>
    <row r="50" spans="2:20" x14ac:dyDescent="0.2">
      <c r="B50" s="57">
        <f t="shared" si="29"/>
        <v>62.5</v>
      </c>
      <c r="C50" s="58">
        <f t="shared" si="30"/>
        <v>59.164887800765349</v>
      </c>
      <c r="E50" s="51" t="str">
        <f t="shared" si="27"/>
        <v>S5</v>
      </c>
      <c r="F50" s="52">
        <f t="shared" si="28"/>
        <v>29.250388236886241</v>
      </c>
      <c r="G50" s="53">
        <v>1</v>
      </c>
      <c r="H50" s="52">
        <f t="shared" si="26"/>
        <v>29.250388236886241</v>
      </c>
      <c r="I50" s="54"/>
      <c r="J50" s="54"/>
      <c r="K50" s="55"/>
      <c r="L50" s="55"/>
      <c r="M50" s="40"/>
      <c r="N50" s="31"/>
      <c r="P50" s="56"/>
    </row>
    <row r="51" spans="2:20" x14ac:dyDescent="0.2">
      <c r="B51" s="57">
        <f t="shared" si="29"/>
        <v>31.25</v>
      </c>
      <c r="C51" s="58">
        <f t="shared" si="30"/>
        <v>29.250388236886241</v>
      </c>
      <c r="E51" s="51" t="str">
        <f t="shared" si="27"/>
        <v>S6</v>
      </c>
      <c r="F51" s="52">
        <f t="shared" si="28"/>
        <v>14.397553537526518</v>
      </c>
      <c r="G51" s="53">
        <v>1</v>
      </c>
      <c r="H51" s="52">
        <f t="shared" si="26"/>
        <v>14.397553537526518</v>
      </c>
      <c r="I51" s="54"/>
      <c r="J51" s="54"/>
      <c r="K51" s="55"/>
      <c r="L51" s="55"/>
      <c r="M51" s="40"/>
      <c r="N51" s="31"/>
      <c r="P51" s="56"/>
    </row>
    <row r="52" spans="2:20" ht="15.75" x14ac:dyDescent="0.25">
      <c r="B52" s="57">
        <f t="shared" si="29"/>
        <v>15.625</v>
      </c>
      <c r="C52" s="58">
        <f t="shared" si="30"/>
        <v>14.397553537526518</v>
      </c>
      <c r="E52" s="51" t="str">
        <f t="shared" si="27"/>
        <v>S7</v>
      </c>
      <c r="F52" s="52">
        <f t="shared" si="28"/>
        <v>9.3219085098653025</v>
      </c>
      <c r="G52" s="53">
        <v>1</v>
      </c>
      <c r="H52" s="52">
        <f t="shared" si="26"/>
        <v>9.3219085098653025</v>
      </c>
      <c r="I52" s="54"/>
      <c r="J52" s="59"/>
      <c r="K52" s="55"/>
      <c r="L52" s="55"/>
      <c r="M52" s="40"/>
      <c r="N52" s="31"/>
      <c r="P52" s="56"/>
    </row>
    <row r="53" spans="2:20" x14ac:dyDescent="0.2">
      <c r="B53" s="57">
        <f t="shared" si="29"/>
        <v>7.8125</v>
      </c>
      <c r="C53" s="58">
        <f t="shared" si="30"/>
        <v>9.3219085098653025</v>
      </c>
      <c r="E53" s="51" t="str">
        <f t="shared" si="27"/>
        <v>S8</v>
      </c>
      <c r="F53" s="52">
        <f t="shared" si="28"/>
        <v>8.7937894712039366</v>
      </c>
      <c r="G53" s="53">
        <v>1</v>
      </c>
      <c r="H53" s="52">
        <f t="shared" si="26"/>
        <v>8.7937894712039366</v>
      </c>
      <c r="I53" s="54"/>
      <c r="J53" s="54"/>
      <c r="K53" s="55"/>
      <c r="L53" s="55"/>
      <c r="M53" s="40"/>
      <c r="N53" s="31"/>
      <c r="P53" s="56"/>
    </row>
    <row r="54" spans="2:20" x14ac:dyDescent="0.2">
      <c r="B54" s="40"/>
      <c r="C54" s="40"/>
      <c r="D54" s="40"/>
      <c r="E54" s="51" t="str">
        <f>F3</f>
        <v>S9</v>
      </c>
      <c r="F54" s="60">
        <f t="shared" ref="F54:F61" si="31">EXP((G34-$C$41)/$C$42)</f>
        <v>546322.29243382125</v>
      </c>
      <c r="G54" s="61">
        <v>1</v>
      </c>
      <c r="H54" s="60">
        <f t="shared" si="26"/>
        <v>546322.29243382125</v>
      </c>
      <c r="I54" s="54"/>
      <c r="J54" s="62"/>
      <c r="K54" s="55"/>
      <c r="L54" s="55"/>
      <c r="M54" s="40"/>
      <c r="N54" s="31"/>
      <c r="P54" s="56"/>
    </row>
    <row r="55" spans="2:20" x14ac:dyDescent="0.2">
      <c r="B55" s="40"/>
      <c r="C55" s="40"/>
      <c r="D55" s="40"/>
      <c r="E55" s="51" t="str">
        <f t="shared" ref="E55:E61" si="32">F4</f>
        <v>S10</v>
      </c>
      <c r="F55" s="60">
        <f t="shared" si="31"/>
        <v>204632.49795627824</v>
      </c>
      <c r="G55" s="61">
        <v>1</v>
      </c>
      <c r="H55" s="60">
        <f t="shared" si="26"/>
        <v>204632.49795627824</v>
      </c>
      <c r="I55" s="54"/>
      <c r="J55" s="62"/>
      <c r="K55" s="55"/>
      <c r="L55" s="55"/>
      <c r="M55" s="40"/>
      <c r="N55" s="31"/>
      <c r="P55" s="56"/>
    </row>
    <row r="56" spans="2:20" ht="15.75" x14ac:dyDescent="0.25">
      <c r="B56" s="40"/>
      <c r="C56" s="40"/>
      <c r="D56" s="40"/>
      <c r="E56" s="51" t="str">
        <f t="shared" si="32"/>
        <v>S11</v>
      </c>
      <c r="F56" s="60">
        <f t="shared" si="31"/>
        <v>115213.43451752579</v>
      </c>
      <c r="G56" s="61">
        <v>1</v>
      </c>
      <c r="H56" s="60">
        <f t="shared" si="26"/>
        <v>115213.43451752579</v>
      </c>
      <c r="I56" s="54"/>
      <c r="J56" s="59"/>
      <c r="K56" s="55"/>
      <c r="L56" s="55"/>
      <c r="M56" s="40"/>
      <c r="N56" s="31"/>
      <c r="P56" s="56"/>
    </row>
    <row r="57" spans="2:20" x14ac:dyDescent="0.2">
      <c r="B57" s="40"/>
      <c r="C57" s="40"/>
      <c r="D57" s="40"/>
      <c r="E57" s="51" t="str">
        <f t="shared" si="32"/>
        <v>S12</v>
      </c>
      <c r="F57" s="60">
        <f t="shared" si="31"/>
        <v>43154.770050499668</v>
      </c>
      <c r="G57" s="61">
        <v>1</v>
      </c>
      <c r="H57" s="60">
        <f t="shared" si="26"/>
        <v>43154.770050499668</v>
      </c>
      <c r="I57" s="54"/>
      <c r="J57" s="62"/>
      <c r="K57" s="55"/>
      <c r="L57" s="55"/>
      <c r="M57" s="40"/>
      <c r="N57" s="31"/>
      <c r="P57" s="56"/>
    </row>
    <row r="58" spans="2:20" x14ac:dyDescent="0.2">
      <c r="B58" s="40"/>
      <c r="C58" s="40"/>
      <c r="D58" s="40"/>
      <c r="E58" s="51" t="str">
        <f t="shared" si="32"/>
        <v>S13</v>
      </c>
      <c r="F58" s="60">
        <f t="shared" si="31"/>
        <v>92610.124343040952</v>
      </c>
      <c r="G58" s="61">
        <v>1</v>
      </c>
      <c r="H58" s="60">
        <f t="shared" si="26"/>
        <v>92610.124343040952</v>
      </c>
      <c r="I58" s="54"/>
      <c r="J58" s="62"/>
      <c r="K58" s="55"/>
      <c r="L58" s="55"/>
      <c r="M58" s="40"/>
      <c r="N58" s="31"/>
      <c r="P58" s="56"/>
    </row>
    <row r="59" spans="2:20" x14ac:dyDescent="0.2">
      <c r="B59" s="40"/>
      <c r="C59" s="40"/>
      <c r="D59" s="40"/>
      <c r="E59" s="51" t="str">
        <f t="shared" si="32"/>
        <v>S14</v>
      </c>
      <c r="F59" s="60">
        <f t="shared" si="31"/>
        <v>26346.644874201302</v>
      </c>
      <c r="G59" s="61">
        <v>1</v>
      </c>
      <c r="H59" s="60">
        <f t="shared" si="26"/>
        <v>26346.644874201302</v>
      </c>
      <c r="I59" s="54"/>
      <c r="J59" s="63"/>
      <c r="K59" s="55"/>
      <c r="L59" s="55"/>
      <c r="M59" s="40"/>
      <c r="N59" s="31"/>
      <c r="P59" s="56"/>
    </row>
    <row r="60" spans="2:20" ht="15.75" x14ac:dyDescent="0.25">
      <c r="B60" s="40"/>
      <c r="C60" s="40"/>
      <c r="D60" s="40"/>
      <c r="E60" s="51" t="str">
        <f t="shared" si="32"/>
        <v>S15</v>
      </c>
      <c r="F60" s="60">
        <f t="shared" si="31"/>
        <v>55873.54479074636</v>
      </c>
      <c r="G60" s="61">
        <v>1</v>
      </c>
      <c r="H60" s="60">
        <f t="shared" si="26"/>
        <v>55873.54479074636</v>
      </c>
      <c r="I60" s="54"/>
      <c r="J60" s="59"/>
      <c r="K60" s="55"/>
      <c r="L60" s="55"/>
      <c r="M60" s="40"/>
      <c r="N60" s="31"/>
      <c r="P60" s="56"/>
    </row>
    <row r="61" spans="2:20" x14ac:dyDescent="0.2">
      <c r="B61" s="40"/>
      <c r="C61" s="40"/>
      <c r="D61" s="40"/>
      <c r="E61" s="51" t="str">
        <f t="shared" si="32"/>
        <v>S16</v>
      </c>
      <c r="F61" s="60">
        <f t="shared" si="31"/>
        <v>48816.260060554647</v>
      </c>
      <c r="G61" s="61">
        <v>1</v>
      </c>
      <c r="H61" s="60">
        <f t="shared" si="26"/>
        <v>48816.260060554647</v>
      </c>
      <c r="I61" s="54"/>
      <c r="J61" s="54"/>
      <c r="K61" s="55"/>
      <c r="L61" s="55"/>
      <c r="M61" s="40"/>
      <c r="N61" s="31"/>
      <c r="P61" s="56"/>
    </row>
    <row r="62" spans="2:20" x14ac:dyDescent="0.2">
      <c r="B62" s="40"/>
      <c r="C62" s="40"/>
      <c r="D62" s="40"/>
      <c r="E62" s="51" t="str">
        <f>H3</f>
        <v>S17</v>
      </c>
      <c r="F62" s="52">
        <f t="shared" ref="F62:F69" si="33">EXP((I34-$C$41)/$C$42)</f>
        <v>546322.29243382125</v>
      </c>
      <c r="G62" s="53">
        <v>1</v>
      </c>
      <c r="H62" s="52">
        <f t="shared" si="26"/>
        <v>546322.29243382125</v>
      </c>
      <c r="I62" s="54"/>
      <c r="J62" s="54"/>
      <c r="K62" s="55"/>
      <c r="L62" s="55"/>
      <c r="M62" s="40"/>
      <c r="N62" s="31"/>
      <c r="P62" s="56"/>
    </row>
    <row r="63" spans="2:20" x14ac:dyDescent="0.2">
      <c r="B63" s="40"/>
      <c r="C63" s="40"/>
      <c r="D63" s="40"/>
      <c r="E63" s="51" t="str">
        <f t="shared" ref="E63:E69" si="34">H4</f>
        <v>S18</v>
      </c>
      <c r="F63" s="52">
        <f t="shared" si="33"/>
        <v>204632.49795627824</v>
      </c>
      <c r="G63" s="53">
        <v>1</v>
      </c>
      <c r="H63" s="52">
        <f t="shared" si="26"/>
        <v>204632.49795627824</v>
      </c>
      <c r="I63" s="54"/>
      <c r="J63" s="54"/>
      <c r="K63" s="55"/>
      <c r="L63" s="55"/>
      <c r="M63" s="40"/>
      <c r="N63" s="31"/>
      <c r="P63" s="56"/>
    </row>
    <row r="64" spans="2:20" ht="15.75" x14ac:dyDescent="0.25">
      <c r="B64" s="40"/>
      <c r="C64" s="40"/>
      <c r="D64" s="40"/>
      <c r="E64" s="51" t="str">
        <f t="shared" si="34"/>
        <v>S19</v>
      </c>
      <c r="F64" s="52">
        <f t="shared" si="33"/>
        <v>115213.43451752579</v>
      </c>
      <c r="G64" s="53">
        <v>1</v>
      </c>
      <c r="H64" s="52">
        <f t="shared" si="26"/>
        <v>115213.43451752579</v>
      </c>
      <c r="I64" s="54"/>
      <c r="J64" s="59"/>
      <c r="K64" s="55"/>
      <c r="L64" s="55"/>
      <c r="M64" s="40"/>
      <c r="N64" s="31"/>
      <c r="P64" s="56"/>
    </row>
    <row r="65" spans="2:16" x14ac:dyDescent="0.2">
      <c r="B65" s="40"/>
      <c r="C65" s="40"/>
      <c r="D65" s="40"/>
      <c r="E65" s="51" t="str">
        <f t="shared" si="34"/>
        <v>S20</v>
      </c>
      <c r="F65" s="52">
        <f t="shared" si="33"/>
        <v>43154.770050499668</v>
      </c>
      <c r="G65" s="53">
        <v>1</v>
      </c>
      <c r="H65" s="52">
        <f t="shared" si="26"/>
        <v>43154.770050499668</v>
      </c>
      <c r="I65" s="54"/>
      <c r="J65" s="54"/>
      <c r="K65" s="55"/>
      <c r="L65" s="55"/>
      <c r="M65" s="40"/>
      <c r="N65" s="31"/>
      <c r="P65" s="56"/>
    </row>
    <row r="66" spans="2:16" x14ac:dyDescent="0.2">
      <c r="B66" s="40"/>
      <c r="C66" s="40"/>
      <c r="D66" s="40"/>
      <c r="E66" s="51" t="str">
        <f t="shared" si="34"/>
        <v>S21</v>
      </c>
      <c r="F66" s="52">
        <f t="shared" si="33"/>
        <v>92610.124343040952</v>
      </c>
      <c r="G66" s="53">
        <v>1</v>
      </c>
      <c r="H66" s="52">
        <f t="shared" si="26"/>
        <v>92610.124343040952</v>
      </c>
      <c r="I66" s="54"/>
      <c r="J66" s="54"/>
      <c r="K66" s="55"/>
      <c r="L66" s="55"/>
      <c r="M66" s="40"/>
      <c r="N66" s="31"/>
      <c r="P66" s="56"/>
    </row>
    <row r="67" spans="2:16" x14ac:dyDescent="0.2">
      <c r="B67" s="40"/>
      <c r="C67" s="40"/>
      <c r="D67" s="40"/>
      <c r="E67" s="51" t="str">
        <f t="shared" si="34"/>
        <v>S22</v>
      </c>
      <c r="F67" s="52">
        <f t="shared" si="33"/>
        <v>26346.644874201302</v>
      </c>
      <c r="G67" s="53">
        <v>1</v>
      </c>
      <c r="H67" s="52">
        <f t="shared" si="26"/>
        <v>26346.644874201302</v>
      </c>
      <c r="I67" s="54"/>
      <c r="J67" s="54"/>
      <c r="K67" s="55"/>
      <c r="L67" s="55"/>
      <c r="M67" s="40"/>
      <c r="N67" s="31"/>
      <c r="P67" s="56"/>
    </row>
    <row r="68" spans="2:16" ht="15.75" x14ac:dyDescent="0.25">
      <c r="B68" s="40"/>
      <c r="C68" s="40"/>
      <c r="D68" s="40"/>
      <c r="E68" s="51" t="str">
        <f t="shared" si="34"/>
        <v>S23</v>
      </c>
      <c r="F68" s="52">
        <f t="shared" si="33"/>
        <v>55873.54479074636</v>
      </c>
      <c r="G68" s="53">
        <v>1</v>
      </c>
      <c r="H68" s="52">
        <f t="shared" si="26"/>
        <v>55873.54479074636</v>
      </c>
      <c r="I68" s="54"/>
      <c r="J68" s="59"/>
      <c r="K68" s="55"/>
      <c r="L68" s="55"/>
      <c r="M68" s="40"/>
      <c r="N68" s="31"/>
      <c r="P68" s="56"/>
    </row>
    <row r="69" spans="2:16" x14ac:dyDescent="0.2">
      <c r="B69" s="40"/>
      <c r="C69" s="40"/>
      <c r="D69" s="40"/>
      <c r="E69" s="51" t="str">
        <f t="shared" si="34"/>
        <v>S24</v>
      </c>
      <c r="F69" s="52">
        <f t="shared" si="33"/>
        <v>48816.260060554647</v>
      </c>
      <c r="G69" s="53">
        <v>1</v>
      </c>
      <c r="H69" s="52">
        <f t="shared" si="26"/>
        <v>48816.260060554647</v>
      </c>
      <c r="I69" s="54"/>
      <c r="J69" s="54"/>
      <c r="K69" s="55"/>
      <c r="L69" s="55"/>
      <c r="M69" s="40"/>
      <c r="N69" s="31"/>
    </row>
    <row r="70" spans="2:16" x14ac:dyDescent="0.2">
      <c r="B70" s="40"/>
      <c r="C70" s="40"/>
      <c r="D70" s="40"/>
      <c r="E70" s="51" t="str">
        <f>J3</f>
        <v>S25</v>
      </c>
      <c r="F70" s="60">
        <f t="shared" ref="F70:F77" si="35">EXP((K34-$C$41)/$C$42)</f>
        <v>546322.29243382125</v>
      </c>
      <c r="G70" s="61">
        <v>1</v>
      </c>
      <c r="H70" s="60">
        <f t="shared" si="26"/>
        <v>546322.29243382125</v>
      </c>
      <c r="I70" s="54"/>
      <c r="J70" s="62"/>
      <c r="K70" s="55"/>
      <c r="L70" s="55"/>
      <c r="M70" s="40"/>
    </row>
    <row r="71" spans="2:16" x14ac:dyDescent="0.2">
      <c r="B71" s="40"/>
      <c r="C71" s="40"/>
      <c r="D71" s="40"/>
      <c r="E71" s="51" t="str">
        <f t="shared" ref="E71:E77" si="36">J4</f>
        <v>S26</v>
      </c>
      <c r="F71" s="60">
        <f t="shared" si="35"/>
        <v>204632.49795627824</v>
      </c>
      <c r="G71" s="61">
        <v>1</v>
      </c>
      <c r="H71" s="60">
        <f t="shared" si="26"/>
        <v>204632.49795627824</v>
      </c>
      <c r="I71" s="54"/>
      <c r="J71" s="62"/>
      <c r="K71" s="55"/>
      <c r="L71" s="55"/>
      <c r="M71" s="40"/>
    </row>
    <row r="72" spans="2:16" ht="15.75" x14ac:dyDescent="0.25">
      <c r="E72" s="51" t="str">
        <f t="shared" si="36"/>
        <v>S27</v>
      </c>
      <c r="F72" s="60">
        <f t="shared" si="35"/>
        <v>115213.43451752579</v>
      </c>
      <c r="G72" s="61">
        <v>1</v>
      </c>
      <c r="H72" s="60">
        <f t="shared" si="26"/>
        <v>115213.43451752579</v>
      </c>
      <c r="I72" s="54"/>
      <c r="J72" s="59"/>
      <c r="K72" s="64"/>
      <c r="L72" s="65"/>
    </row>
    <row r="73" spans="2:16" ht="15.75" x14ac:dyDescent="0.25">
      <c r="E73" s="51" t="str">
        <f t="shared" si="36"/>
        <v>S28</v>
      </c>
      <c r="F73" s="60">
        <f t="shared" si="35"/>
        <v>43154.770050499668</v>
      </c>
      <c r="G73" s="61">
        <v>1</v>
      </c>
      <c r="H73" s="60">
        <f t="shared" si="26"/>
        <v>43154.770050499668</v>
      </c>
      <c r="I73" s="54"/>
      <c r="J73" s="62"/>
      <c r="K73" s="27"/>
      <c r="L73" s="65"/>
    </row>
    <row r="74" spans="2:16" ht="15.75" x14ac:dyDescent="0.25">
      <c r="E74" s="51" t="str">
        <f t="shared" si="36"/>
        <v>S29</v>
      </c>
      <c r="F74" s="60">
        <f t="shared" si="35"/>
        <v>92610.124343040952</v>
      </c>
      <c r="G74" s="61">
        <v>1</v>
      </c>
      <c r="H74" s="60">
        <f t="shared" si="26"/>
        <v>92610.124343040952</v>
      </c>
      <c r="I74" s="54"/>
      <c r="J74" s="62"/>
      <c r="K74" s="54"/>
      <c r="L74" s="65"/>
    </row>
    <row r="75" spans="2:16" ht="15.75" x14ac:dyDescent="0.25">
      <c r="E75" s="51" t="str">
        <f t="shared" si="36"/>
        <v>S30</v>
      </c>
      <c r="F75" s="60">
        <f t="shared" si="35"/>
        <v>26346.644874201302</v>
      </c>
      <c r="G75" s="61">
        <v>1</v>
      </c>
      <c r="H75" s="60">
        <f t="shared" si="26"/>
        <v>26346.644874201302</v>
      </c>
      <c r="I75" s="54"/>
      <c r="J75" s="63"/>
      <c r="K75" s="64"/>
      <c r="L75" s="65"/>
    </row>
    <row r="76" spans="2:16" ht="15.75" x14ac:dyDescent="0.25">
      <c r="E76" s="51" t="str">
        <f t="shared" si="36"/>
        <v>S31</v>
      </c>
      <c r="F76" s="60">
        <f t="shared" si="35"/>
        <v>55873.54479074636</v>
      </c>
      <c r="G76" s="61">
        <v>1</v>
      </c>
      <c r="H76" s="60">
        <f t="shared" si="26"/>
        <v>55873.54479074636</v>
      </c>
      <c r="I76" s="54"/>
      <c r="J76" s="27"/>
      <c r="K76" s="66"/>
      <c r="L76" s="65"/>
    </row>
    <row r="77" spans="2:16" ht="15.75" x14ac:dyDescent="0.25">
      <c r="E77" s="51" t="str">
        <f t="shared" si="36"/>
        <v>S32</v>
      </c>
      <c r="F77" s="60">
        <f t="shared" si="35"/>
        <v>48816.260060554647</v>
      </c>
      <c r="G77" s="61">
        <v>1</v>
      </c>
      <c r="H77" s="60">
        <f t="shared" si="26"/>
        <v>48816.260060554647</v>
      </c>
      <c r="I77" s="54"/>
      <c r="J77" s="64"/>
      <c r="K77" s="27"/>
      <c r="L77" s="65"/>
    </row>
    <row r="78" spans="2:16" ht="15.75" x14ac:dyDescent="0.25">
      <c r="E78" s="67" t="str">
        <f>L3</f>
        <v>S33</v>
      </c>
      <c r="F78" s="52">
        <f>EXP((M34-$C$41)/$C$42)</f>
        <v>546322.29243382125</v>
      </c>
      <c r="G78" s="53">
        <v>1</v>
      </c>
      <c r="H78" s="52">
        <f t="shared" si="26"/>
        <v>546322.29243382125</v>
      </c>
      <c r="I78" s="54"/>
      <c r="J78" s="64"/>
      <c r="K78" s="27"/>
      <c r="L78" s="65"/>
    </row>
    <row r="79" spans="2:16" ht="15.75" x14ac:dyDescent="0.25">
      <c r="E79" s="67" t="str">
        <f t="shared" ref="E79:E84" si="37">L4</f>
        <v>S34</v>
      </c>
      <c r="F79" s="52">
        <f t="shared" ref="F79:F85" si="38">EXP((M35-$C$41)/$C$42)</f>
        <v>204632.49795627824</v>
      </c>
      <c r="G79" s="53">
        <v>1</v>
      </c>
      <c r="H79" s="52">
        <f t="shared" si="26"/>
        <v>204632.49795627824</v>
      </c>
      <c r="I79" s="54"/>
      <c r="J79" s="27"/>
      <c r="K79" s="27"/>
      <c r="L79" s="65"/>
    </row>
    <row r="80" spans="2:16" ht="15.75" x14ac:dyDescent="0.25">
      <c r="E80" s="67" t="str">
        <f t="shared" si="37"/>
        <v>S35</v>
      </c>
      <c r="F80" s="52">
        <f t="shared" si="38"/>
        <v>115213.43451752579</v>
      </c>
      <c r="G80" s="53">
        <v>1</v>
      </c>
      <c r="H80" s="52">
        <f t="shared" si="26"/>
        <v>115213.43451752579</v>
      </c>
      <c r="I80" s="54"/>
      <c r="J80" s="27"/>
      <c r="K80" s="27"/>
      <c r="L80" s="65"/>
    </row>
    <row r="81" spans="5:12" ht="15.75" x14ac:dyDescent="0.25">
      <c r="E81" s="67" t="str">
        <f t="shared" si="37"/>
        <v>S36</v>
      </c>
      <c r="F81" s="52">
        <f t="shared" si="38"/>
        <v>43154.770050499668</v>
      </c>
      <c r="G81" s="53">
        <v>1</v>
      </c>
      <c r="H81" s="52">
        <f t="shared" si="26"/>
        <v>43154.770050499668</v>
      </c>
      <c r="I81" s="54"/>
      <c r="J81" s="64"/>
      <c r="K81" s="27"/>
      <c r="L81" s="65"/>
    </row>
    <row r="82" spans="5:12" ht="15.75" x14ac:dyDescent="0.25">
      <c r="E82" s="67" t="str">
        <f t="shared" si="37"/>
        <v>S37</v>
      </c>
      <c r="F82" s="52">
        <f t="shared" si="38"/>
        <v>92610.124343040952</v>
      </c>
      <c r="G82" s="53">
        <v>1</v>
      </c>
      <c r="H82" s="52">
        <f t="shared" si="26"/>
        <v>92610.124343040952</v>
      </c>
      <c r="I82" s="54"/>
      <c r="J82" s="27"/>
      <c r="K82" s="27"/>
      <c r="L82" s="65"/>
    </row>
    <row r="83" spans="5:12" ht="15.75" x14ac:dyDescent="0.25">
      <c r="E83" s="67" t="str">
        <f t="shared" si="37"/>
        <v>S38</v>
      </c>
      <c r="F83" s="52">
        <f t="shared" si="38"/>
        <v>26346.644874201302</v>
      </c>
      <c r="G83" s="53">
        <v>1</v>
      </c>
      <c r="H83" s="52">
        <f t="shared" si="26"/>
        <v>26346.644874201302</v>
      </c>
      <c r="I83" s="54"/>
      <c r="J83" s="27"/>
      <c r="K83" s="27"/>
      <c r="L83" s="65"/>
    </row>
    <row r="84" spans="5:12" ht="15.75" x14ac:dyDescent="0.25">
      <c r="E84" s="67" t="str">
        <f t="shared" si="37"/>
        <v>S39</v>
      </c>
      <c r="F84" s="52">
        <f t="shared" si="38"/>
        <v>55873.54479074636</v>
      </c>
      <c r="G84" s="53">
        <v>1</v>
      </c>
      <c r="H84" s="52">
        <f t="shared" si="26"/>
        <v>55873.54479074636</v>
      </c>
      <c r="I84" s="54"/>
      <c r="J84" s="27"/>
      <c r="K84" s="27"/>
      <c r="L84" s="65"/>
    </row>
    <row r="85" spans="5:12" ht="15.75" x14ac:dyDescent="0.25">
      <c r="E85" s="67" t="str">
        <f>L10</f>
        <v>S40</v>
      </c>
      <c r="F85" s="52">
        <f t="shared" si="38"/>
        <v>48816.260060554647</v>
      </c>
      <c r="G85" s="53">
        <v>1</v>
      </c>
      <c r="H85" s="52">
        <f t="shared" si="26"/>
        <v>48816.260060554647</v>
      </c>
      <c r="I85" s="54"/>
      <c r="J85" s="64"/>
      <c r="K85" s="27"/>
      <c r="L85" s="65"/>
    </row>
    <row r="86" spans="5:12" x14ac:dyDescent="0.2">
      <c r="E86" s="68"/>
      <c r="F86" s="69"/>
      <c r="K86" s="27"/>
      <c r="L86" s="27"/>
    </row>
  </sheetData>
  <pageMargins left="0.25" right="0.25" top="0.25" bottom="0.25" header="0.5" footer="0.5"/>
  <pageSetup scale="6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Chondrex-Jessica</cp:lastModifiedBy>
  <dcterms:created xsi:type="dcterms:W3CDTF">2017-08-10T15:57:30Z</dcterms:created>
  <dcterms:modified xsi:type="dcterms:W3CDTF">2017-09-26T00:26:55Z</dcterms:modified>
</cp:coreProperties>
</file>